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017\Informes de Ley\SEGUIMIENTO PLAN ESTRATEGICO SECTORIAL\IV TRIMESTRE 2017\"/>
    </mc:Choice>
  </mc:AlternateContent>
  <bookViews>
    <workbookView xWindow="0" yWindow="0" windowWidth="21600" windowHeight="9132" activeTab="1"/>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8" i="29"/>
  <c r="H18" i="29"/>
  <c r="G18" i="29"/>
  <c r="F18" i="29"/>
  <c r="E18" i="29"/>
  <c r="D18" i="29"/>
  <c r="I17" i="29"/>
  <c r="H17" i="29"/>
  <c r="G17" i="29"/>
  <c r="F17" i="29"/>
  <c r="E17" i="29"/>
  <c r="D17" i="29"/>
  <c r="I16" i="29"/>
  <c r="H16" i="29"/>
  <c r="G16" i="29"/>
  <c r="F16" i="29"/>
  <c r="E16" i="29"/>
  <c r="D16"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D92" i="13"/>
  <c r="D97" i="13"/>
  <c r="L12" i="12"/>
  <c r="L13" i="12"/>
  <c r="L14" i="12"/>
  <c r="L15" i="12"/>
  <c r="L16" i="12"/>
  <c r="L17" i="12"/>
  <c r="L18" i="12"/>
  <c r="L19" i="12"/>
  <c r="L20" i="12"/>
  <c r="L21" i="12"/>
  <c r="L22" i="12"/>
  <c r="L23" i="12"/>
  <c r="L24" i="12"/>
  <c r="L25" i="12"/>
  <c r="L26" i="12"/>
  <c r="L27" i="12"/>
  <c r="L28" i="12"/>
  <c r="L29" i="12"/>
  <c r="L30" i="12"/>
  <c r="L31" i="12"/>
  <c r="L32" i="12"/>
  <c r="D90" i="13" s="1"/>
  <c r="L33" i="12"/>
  <c r="L34" i="12"/>
  <c r="L35" i="12"/>
  <c r="L36" i="12"/>
  <c r="D95" i="13" s="1"/>
  <c r="L37" i="12"/>
  <c r="L38" i="12"/>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19" i="29" l="1"/>
  <c r="B101" i="25"/>
  <c r="B15" i="29"/>
  <c r="B97" i="25"/>
  <c r="D89" i="13"/>
  <c r="B19" i="28"/>
  <c r="B92" i="25"/>
  <c r="B11" i="28"/>
  <c r="B84" i="25"/>
  <c r="B26" i="27"/>
  <c r="B62" i="25"/>
  <c r="B37" i="26"/>
  <c r="B37" i="25"/>
  <c r="B27" i="26"/>
  <c r="B27" i="25"/>
  <c r="D81" i="13"/>
  <c r="D59" i="13"/>
  <c r="D34" i="13"/>
  <c r="D24" i="13"/>
  <c r="B18" i="29"/>
  <c r="B100" i="25"/>
  <c r="B13" i="29"/>
  <c r="B95" i="25"/>
  <c r="B18" i="28"/>
  <c r="B91" i="25"/>
  <c r="B40" i="27"/>
  <c r="B76" i="25"/>
  <c r="B23" i="27"/>
  <c r="B59" i="25"/>
  <c r="B32" i="26"/>
  <c r="B32" i="25"/>
  <c r="B25" i="26"/>
  <c r="B25" i="25"/>
  <c r="D98" i="13"/>
  <c r="D94" i="13"/>
  <c r="D88" i="13"/>
  <c r="D73" i="13"/>
  <c r="D56" i="13"/>
  <c r="D29" i="13"/>
  <c r="D22" i="13"/>
  <c r="B15" i="26"/>
  <c r="B15" i="25"/>
  <c r="B17" i="29"/>
  <c r="B99" i="25"/>
  <c r="B12" i="29"/>
  <c r="B94" i="25"/>
  <c r="B15" i="28"/>
  <c r="B88" i="25"/>
  <c r="B39" i="27"/>
  <c r="B75" i="25"/>
  <c r="B22" i="27"/>
  <c r="B58" i="25"/>
  <c r="B30" i="26"/>
  <c r="B30" i="25"/>
  <c r="B23" i="26"/>
  <c r="B23" i="25"/>
  <c r="D85" i="13"/>
  <c r="D72" i="13"/>
  <c r="D55" i="13"/>
  <c r="D27" i="13"/>
  <c r="D20" i="13"/>
  <c r="B11" i="26"/>
  <c r="B11" i="25"/>
  <c r="B16" i="29"/>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<sst xmlns="http://schemas.openxmlformats.org/spreadsheetml/2006/main" count="1880" uniqueCount="888">
  <si>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</si>
  <si>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</si>
  <si>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</si>
  <si>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</si>
  <si>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</si>
  <si>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</si>
  <si>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</si>
  <si>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</si>
  <si>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</si>
  <si>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</si>
  <si>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</si>
  <si>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</si>
  <si>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</si>
  <si>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</si>
  <si>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</si>
  <si>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</si>
  <si>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</si>
  <si>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</si>
  <si>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</si>
  <si>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</si>
  <si>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</si>
  <si>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</si>
  <si>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</si>
  <si>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</si>
  <si>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</si>
  <si>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</si>
  <si>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</si>
  <si>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</si>
  <si>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</si>
  <si>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</si>
  <si>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</si>
  <si>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</si>
  <si>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</si>
  <si>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</si>
  <si>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</si>
  <si>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</si>
  <si>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</si>
  <si>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</si>
  <si>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</si>
  <si>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</si>
  <si>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</si>
  <si>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</si>
  <si>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</si>
  <si>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</si>
  <si>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</si>
  <si>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</si>
  <si>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</si>
  <si>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</si>
  <si>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</si>
  <si>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</si>
  <si>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</si>
  <si>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</si>
  <si>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</si>
  <si>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</si>
  <si>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</si>
  <si>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</si>
  <si>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</si>
  <si>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</si>
  <si>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</si>
  <si>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</si>
  <si>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</si>
  <si>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</si>
  <si>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</si>
  <si>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</si>
  <si>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</si>
  <si>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</si>
  <si>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</si>
  <si>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</si>
  <si>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</si>
  <si>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</si>
  <si>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</si>
  <si>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</si>
  <si>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</si>
  <si>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</si>
  <si>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</si>
  <si>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</si>
  <si>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</si>
  <si>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</si>
  <si>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</si>
  <si>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</si>
  <si>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</si>
  <si>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</si>
  <si>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</si>
  <si>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</si>
  <si>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</si>
  <si>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</si>
  <si>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</si>
  <si>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</si>
  <si>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</si>
  <si>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</si>
  <si>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</si>
  <si>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</si>
  <si>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</si>
  <si>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</si>
  <si>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</si>
  <si>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</si>
  <si>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</si>
  <si>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</si>
  <si>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</si>
  <si>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</si>
  <si>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</si>
  <si>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</si>
  <si>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</si>
  <si>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</si>
  <si>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</si>
  <si>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</si>
  <si>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</si>
  <si>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</si>
  <si>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</si>
  <si>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</si>
  <si>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</si>
  <si>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</si>
  <si>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</si>
  <si>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</si>
  <si>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</si>
  <si>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</si>
  <si>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</si>
  <si>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</si>
  <si>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</si>
  <si>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</si>
  <si>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</si>
  <si>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</si>
  <si>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</si>
  <si>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</si>
  <si>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</si>
  <si>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</si>
  <si>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</si>
  <si>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</si>
  <si>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</si>
  <si>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</si>
  <si>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</si>
  <si>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</si>
  <si>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</si>
  <si>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</si>
  <si>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</si>
  <si>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</si>
  <si>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</si>
  <si>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</si>
  <si>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</si>
  <si>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</si>
  <si>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</si>
  <si>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</si>
  <si>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</si>
  <si>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</si>
  <si>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</si>
  <si>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</si>
  <si>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</si>
  <si>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</si>
  <si>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</si>
  <si>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</si>
  <si>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</si>
  <si>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</si>
  <si>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</si>
  <si>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</si>
  <si>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</si>
  <si>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</si>
  <si>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</si>
  <si>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</si>
  <si>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</si>
  <si>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</si>
  <si>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</si>
  <si>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</si>
  <si>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</si>
  <si>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</si>
  <si>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</si>
  <si>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</si>
  <si>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</si>
  <si>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</si>
  <si>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</si>
  <si>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</si>
  <si>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</si>
  <si>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</si>
  <si>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</si>
  <si>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</si>
  <si>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</si>
  <si>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</si>
  <si>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</si>
  <si>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</si>
  <si>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</si>
  <si>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</si>
  <si>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</si>
  <si>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</si>
  <si>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</si>
  <si>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</si>
  <si>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</si>
  <si>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</si>
  <si>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</si>
  <si>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</si>
  <si>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</si>
  <si>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</si>
  <si>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</si>
  <si>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</si>
  <si>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</si>
  <si>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</si>
  <si>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</si>
  <si>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</si>
  <si>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</si>
  <si>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</si>
  <si>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</si>
  <si>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</si>
  <si>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</si>
  <si>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</si>
  <si>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</si>
  <si>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</si>
  <si>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</si>
  <si>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</si>
  <si>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</si>
  <si>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</si>
  <si>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</si>
  <si>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</si>
  <si>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</si>
  <si>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</si>
  <si>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</si>
  <si>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</si>
  <si>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</si>
  <si>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</si>
  <si>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</si>
  <si>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</si>
  <si>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</si>
  <si>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</si>
  <si>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</si>
  <si>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</si>
  <si>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</si>
  <si>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</si>
  <si>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</si>
  <si>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</si>
  <si>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</si>
  <si>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</si>
  <si>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</si>
  <si>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</si>
  <si>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</si>
  <si>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</si>
  <si>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</si>
  <si>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</si>
  <si>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</si>
  <si>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</si>
  <si>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</si>
  <si>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</si>
  <si>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</si>
  <si>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</si>
  <si>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</si>
  <si>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</si>
  <si>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</si>
  <si>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</si>
  <si>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</si>
  <si>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</si>
  <si>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</si>
  <si>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</si>
  <si>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</si>
  <si>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</si>
  <si>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</si>
  <si>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</si>
  <si>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</si>
  <si>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</si>
  <si>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</si>
  <si>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</si>
  <si>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</si>
  <si>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</si>
  <si>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</si>
  <si>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</si>
  <si>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</si>
  <si>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</si>
  <si>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</si>
  <si>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</si>
  <si>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</si>
  <si>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</si>
  <si>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</si>
  <si>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</si>
  <si>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</si>
  <si>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</si>
  <si>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</si>
  <si>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</si>
  <si>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</si>
  <si>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</si>
  <si>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</si>
  <si>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</si>
  <si>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</si>
  <si>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</si>
  <si>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</si>
  <si>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</si>
  <si>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</si>
  <si>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</si>
  <si>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</si>
  <si>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</si>
  <si>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</si>
  <si>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</si>
  <si>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</si>
  <si>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</si>
  <si>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</si>
  <si>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</si>
  <si>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</si>
  <si>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</si>
  <si>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</si>
  <si>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</si>
  <si>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</si>
  <si>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</si>
  <si>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</si>
  <si>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</si>
  <si>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</si>
  <si>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</si>
  <si>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</si>
  <si>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</si>
  <si>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</si>
  <si>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</si>
  <si>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</si>
  <si>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</si>
  <si>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</si>
  <si>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</si>
  <si>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</si>
  <si>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</si>
  <si>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</si>
  <si>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</si>
  <si>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</si>
  <si>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</si>
  <si>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</si>
  <si>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</si>
  <si>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</si>
  <si>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</si>
  <si>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</si>
  <si>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</si>
  <si>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</si>
  <si>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</si>
  <si>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</si>
  <si>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</si>
  <si>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</si>
  <si>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</si>
  <si>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</si>
  <si>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</si>
  <si>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</si>
  <si>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</si>
  <si>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</si>
  <si>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</si>
  <si>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</si>
  <si>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</si>
  <si>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</si>
  <si>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</si>
  <si>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</si>
  <si>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</si>
  <si>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</si>
  <si>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</si>
  <si>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</si>
  <si>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</si>
  <si>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</si>
  <si>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</si>
  <si>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</si>
  <si>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</si>
  <si>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</si>
  <si>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</si>
  <si>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</si>
  <si>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</si>
  <si>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</si>
  <si>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</si>
  <si>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</si>
  <si>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</si>
  <si>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</si>
  <si>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</si>
  <si>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</si>
  <si>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</si>
  <si>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</si>
  <si>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</si>
  <si>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</si>
  <si>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</si>
  <si>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</si>
  <si>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</si>
  <si>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</si>
  <si>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</si>
  <si>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</si>
  <si>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</si>
  <si>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</si>
  <si>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</si>
  <si>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</si>
  <si>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</si>
  <si>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</si>
  <si>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</si>
  <si>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</si>
  <si>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</si>
  <si>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</si>
  <si>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</si>
  <si>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</si>
  <si>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</si>
  <si>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</si>
  <si>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</si>
  <si>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</si>
  <si>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</si>
  <si>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</si>
  <si>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</si>
  <si>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</si>
  <si>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</si>
  <si>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</si>
  <si>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</si>
  <si>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</si>
  <si>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</si>
  <si>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</si>
  <si>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</si>
  <si>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</si>
  <si>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</si>
  <si>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</si>
  <si>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</si>
  <si>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</si>
  <si>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</si>
  <si>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</si>
  <si>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</si>
  <si>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</si>
  <si>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</si>
  <si>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</si>
  <si>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</si>
  <si>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</si>
  <si>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</si>
  <si>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</si>
  <si>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</si>
  <si>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</si>
  <si>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</si>
  <si>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</si>
  <si>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</si>
  <si>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</si>
  <si>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</si>
  <si>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</si>
  <si>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</si>
  <si>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</si>
  <si>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</si>
  <si>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</si>
  <si>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</si>
  <si>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</si>
  <si>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</si>
  <si>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</si>
  <si>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</si>
  <si>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</si>
  <si>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</si>
  <si>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</si>
  <si>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</si>
  <si>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</si>
  <si>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</si>
  <si>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</si>
  <si>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</si>
  <si>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</si>
  <si>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</si>
  <si>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</si>
  <si>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</si>
  <si>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</si>
  <si>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</si>
  <si>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</si>
  <si>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</si>
  <si>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</si>
  <si>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</si>
  <si>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</si>
  <si>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</si>
  <si>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</si>
  <si>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</si>
  <si>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</si>
  <si>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</si>
  <si>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</si>
  <si>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</si>
  <si>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</si>
  <si>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</si>
  <si>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</si>
  <si>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</si>
  <si>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</si>
  <si>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</si>
  <si>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</si>
  <si>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</si>
  <si>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</si>
  <si>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</si>
  <si>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</si>
  <si>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</si>
  <si>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</si>
  <si>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</si>
  <si>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</si>
  <si>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</si>
  <si>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</si>
  <si>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</si>
  <si>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</si>
  <si>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</si>
  <si>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</si>
  <si>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</si>
  <si>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</si>
  <si>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</si>
  <si>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</si>
  <si>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</si>
  <si>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</si>
  <si>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</si>
  <si>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</si>
  <si>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</si>
  <si>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</si>
  <si>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</si>
  <si>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</si>
  <si>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</si>
  <si>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</si>
  <si>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</si>
  <si>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</si>
  <si>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</si>
  <si>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</si>
  <si>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</si>
  <si>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</si>
  <si>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</si>
  <si>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</si>
  <si>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</si>
  <si>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</si>
  <si>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</si>
  <si>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</si>
  <si>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</si>
  <si>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</si>
  <si>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</si>
  <si>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</si>
  <si>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</si>
  <si>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</si>
  <si>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</si>
  <si>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</si>
  <si>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</si>
  <si>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</si>
  <si>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</si>
  <si>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</si>
  <si>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</si>
  <si>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</si>
  <si>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</si>
  <si>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</si>
  <si>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</si>
  <si>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</si>
  <si>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</si>
  <si>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</si>
  <si>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</si>
  <si>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</si>
  <si>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</si>
  <si>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</si>
  <si>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</si>
  <si>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</si>
  <si>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</si>
  <si>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</si>
  <si>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</si>
  <si>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</si>
  <si>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</si>
  <si>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</si>
  <si>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</si>
  <si>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</si>
  <si>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</si>
  <si>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</si>
  <si>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</si>
  <si>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</si>
  <si>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</si>
  <si>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</si>
  <si>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</si>
  <si>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</si>
  <si>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</si>
  <si>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</si>
  <si>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</si>
  <si>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</si>
  <si>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</si>
  <si>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</si>
  <si>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</si>
  <si>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</si>
  <si>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</si>
  <si>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</si>
  <si>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</si>
  <si>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</si>
  <si>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</si>
  <si>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</si>
  <si>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</si>
  <si>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</si>
  <si>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</si>
  <si>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</si>
  <si>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</si>
  <si>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</si>
  <si>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</si>
  <si>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</si>
  <si>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</si>
  <si>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</si>
  <si>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</si>
  <si>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</si>
  <si>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</si>
  <si>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</si>
  <si>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</si>
  <si>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</si>
  <si>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</si>
  <si>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</si>
  <si>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</si>
  <si>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</si>
  <si>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</si>
  <si>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</si>
  <si>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</si>
  <si>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</si>
  <si>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</si>
  <si>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</si>
  <si>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</si>
  <si>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</si>
  <si>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</si>
  <si>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</si>
  <si>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</si>
  <si>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</si>
  <si>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</si>
  <si>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</si>
  <si>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</si>
  <si>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</si>
  <si>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</si>
  <si>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</si>
  <si>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</si>
  <si>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</si>
  <si>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</si>
  <si>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</si>
  <si>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</si>
  <si>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</si>
  <si>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</si>
  <si>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</si>
  <si>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</si>
  <si>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</si>
  <si>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</si>
  <si>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</si>
  <si>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</si>
  <si>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</si>
  <si>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</si>
  <si>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</si>
  <si>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</si>
  <si>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</si>
  <si>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</si>
  <si>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</si>
  <si>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</si>
  <si>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</si>
  <si>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</si>
  <si>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</si>
  <si>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</si>
  <si>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</si>
  <si>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</si>
  <si>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</si>
  <si>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</si>
  <si>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</si>
  <si>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</si>
  <si>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</si>
  <si>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</si>
  <si>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</si>
  <si>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</si>
  <si>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</si>
  <si>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</si>
  <si>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</si>
  <si>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</si>
  <si>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</si>
  <si>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</si>
  <si>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</si>
  <si>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</si>
  <si>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</si>
  <si>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</si>
  <si>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</si>
  <si>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</si>
  <si>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</si>
  <si>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</si>
  <si>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</si>
  <si>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</si>
  <si>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</si>
  <si>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</si>
  <si>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</si>
  <si>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</si>
  <si>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</si>
  <si>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</si>
  <si>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</si>
  <si>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</si>
  <si>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</si>
  <si>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</si>
  <si>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</si>
  <si>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</si>
  <si>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</si>
  <si>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</si>
  <si>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</si>
  <si>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</si>
  <si>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</si>
  <si>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</si>
  <si>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</si>
  <si>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</si>
  <si>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</si>
  <si>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</si>
  <si>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</si>
  <si>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</si>
  <si>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</si>
  <si>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</si>
  <si>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</si>
  <si>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</si>
  <si>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</si>
  <si>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</si>
  <si>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</si>
  <si>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</si>
  <si>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</si>
  <si>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</si>
  <si>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</si>
  <si>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</si>
  <si>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</si>
  <si>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</si>
  <si>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</si>
  <si>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</si>
  <si>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</si>
  <si>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</si>
  <si>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</si>
  <si>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</si>
  <si>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</si>
  <si>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</si>
  <si>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</si>
  <si>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</si>
  <si>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</si>
  <si>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</si>
  <si>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</si>
  <si>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</si>
  <si>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</si>
  <si>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</si>
  <si>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</si>
  <si>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</si>
  <si>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</si>
  <si>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</si>
  <si>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</si>
  <si>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</si>
  <si>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</si>
  <si>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</si>
  <si>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</si>
  <si>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</si>
  <si>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</si>
  <si>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</si>
  <si>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</si>
  <si>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</si>
  <si>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</si>
  <si>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</si>
  <si>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</si>
  <si>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</si>
  <si>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</si>
  <si>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</si>
  <si>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</si>
  <si>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</si>
  <si>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</si>
  <si>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</si>
  <si>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</si>
  <si>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</si>
  <si>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</si>
  <si>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</si>
  <si>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</si>
  <si>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</si>
  <si>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</si>
  <si>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</si>
  <si>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</si>
  <si>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</si>
  <si>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</si>
  <si>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</si>
  <si>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</si>
  <si>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</si>
  <si>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</si>
  <si>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</si>
  <si>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</si>
  <si>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</si>
  <si>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</si>
  <si>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</si>
  <si>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</si>
  <si>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</si>
  <si>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</si>
  <si>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</si>
  <si>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</si>
  <si>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</si>
  <si>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</si>
  <si>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</si>
  <si>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</si>
  <si>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</si>
  <si>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</si>
  <si>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</si>
  <si>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</si>
  <si>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</si>
  <si>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</si>
  <si>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</si>
  <si>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</si>
  <si>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</si>
  <si>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</si>
  <si>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</si>
  <si>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</si>
  <si>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</si>
  <si>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</si>
  <si>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</si>
  <si>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</si>
  <si>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</si>
  <si>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</si>
  <si>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</si>
  <si>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</si>
  <si>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</si>
  <si>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</si>
  <si>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</si>
  <si>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</si>
  <si>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</si>
  <si>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</si>
  <si>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</si>
  <si>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</si>
  <si>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</si>
  <si>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</si>
  <si>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</si>
  <si>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</si>
  <si>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</si>
  <si>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</si>
  <si>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</si>
  <si>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</si>
  <si>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</si>
  <si>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</si>
  <si>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</si>
  <si>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</si>
  <si>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</si>
  <si>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</si>
  <si>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</si>
  <si>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</si>
  <si>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</si>
  <si>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</si>
  <si>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</si>
  <si>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</si>
  <si>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</si>
  <si>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</si>
  <si>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</si>
  <si>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</si>
  <si>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</si>
  <si>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</si>
  <si>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</si>
  <si>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</si>
  <si>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</si>
  <si>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</si>
  <si>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</si>
  <si>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</si>
  <si>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</si>
  <si>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</si>
  <si>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</si>
  <si>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</si>
  <si>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</si>
  <si>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</si>
  <si>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</si>
  <si>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</si>
  <si>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</si>
  <si>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</si>
  <si>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</si>
  <si>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</si>
  <si>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</si>
  <si>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</si>
  <si>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</si>
  <si>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</si>
  <si>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</si>
  <si>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</si>
  <si>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</si>
  <si>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</si>
  <si>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</si>
  <si>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</si>
  <si>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</si>
  <si>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</si>
  <si>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</si>
  <si>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</si>
  <si>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</si>
  <si>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</si>
  <si>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</si>
  <si>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</si>
  <si>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</si>
  <si>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</si>
  <si>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</si>
  <si>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</si>
  <si>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</si>
  <si>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</si>
  <si>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</si>
  <si>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</si>
  <si>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</si>
  <si>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ACTIVIDADES DESARROLLADAS POR LA ENTIDAD</t>
  </si>
  <si>
    <t>OBSERVACIONES DE LA OFICINA DE CONTROL INTERNO</t>
  </si>
  <si>
    <t>SEGUIMIENTO A OBSERVACIONES DE LA OFICINA DE CONTROL INTERNO</t>
  </si>
  <si>
    <t>No. de entidades del Sector que cumplen con la Ley 1712 de 2014</t>
  </si>
  <si>
    <t xml:space="preserve">%  AVANCE ACUMULADO 2017 </t>
  </si>
  <si>
    <t>REPORTES PERIÓDICOS DE AVANCE IV TRIMETSRE 2017</t>
  </si>
  <si>
    <t>Este indicador no aplica para el Invima toda vez que va orientado a la prestación de servicios de salud</t>
  </si>
  <si>
    <t xml:space="preserve">Para el cuarto trimestre del año 2017, se realizaron 8 asistencias técnicas  teniendo los siguientes resultados:
-  El 75% corresponden a la aplicación de estándares de calidad a los laboratorios de Salud Pública  y de los  laboratorios ubicados en plantas de alimentos.
- El 12.5% corresponde brindar Asistencia Técnica a los Laboratorios de Salud Pública en temas de la Red Nacional de Metrología
- El  12,5% Brindar Asistencia técnica a la Universidad de Antioquia frente al desarrollo de la vigilancia sanitaria en el control de calidad de prótesis mamaria y sondas”
- Se realizaron 4  capacitaciones a los Laboratorios de Salud Pública enfocadas al fortalecimiento en gestión metrológica y en la determinación de etanol y grado alcoholímetro en bebidas alcohólicas.
- Se aplicaron  3 interlaboratorios a los laboratorios de salud pública departamentales y Distrito Capital.
- Se Implementaron  y/o estandarización de 15 metodologías nuevas.
- Se realizó el análisis de 3.370 muestras de productos de la competencia del Invima, además de la liberación de lote 221 productos biológicos.
- Los laboratorios Nacionales de Referencia del Invima participaron en 27 ensayos interlaboratorios.
- Se realizaron las validaciones y/o verificaciones de 9 nuevas metodologías.
</t>
  </si>
  <si>
    <t>N/A</t>
  </si>
  <si>
    <t>Las actividades evidenciadas en el seguimiento realizado por la Oficina de Control Interno, están relacionadas con el respectvo indicador.</t>
  </si>
  <si>
    <t>Este porcentaje de avance solo aplica para las entidades que reportan indicadores en Sinergia, dado que el Invima no tiene indicadores en sinergia no es necesario reportar avances porcentuales de acuerdo a la consulta que  realizó la Oficina Asesora de Planeación del Invima a la Oficina Asesora de Planeación del Ministerio de Salud y Protección Social MSPS.</t>
  </si>
  <si>
    <t>Este indicador no aplica para el Invima ya que no esta dentro de sus competencias</t>
  </si>
  <si>
    <r>
      <t xml:space="preserve">El Invima realiza inspección, vigilancia y control: 
UNIDAD DE RIESGO:  Gestión de actividades de Inspección Vigilancia y Control: A corte de Septiembre 30 de 2017, el censo de establecimientos vigilados por el Invima fue de 13.277; entre estos, industrias de alimentos (55,4%), medicamentos (7,3%), dispositivos médicos(21,9%), cosméticos(9,1%), plantas de beneficio (4,5%), bancos de sangre (0,6%), bancos de tejidos (0,1%) e investigaciones clínicas (0,9%). De 13.277 establecimientos vigilados, el 0,1% están en riesgo "muy alto", el 25,3% se encuentran en riesgo “alto”, el 60,2% en riesgo “moderado” y el 14,4% en riesgo “bajo”. En el último año el status sanitario de los vigilados mejoró en 9,3%; esto significa que el número de establecimientos que disminuyeron su nivel de riesgo es mayor a la cantidad que de vigilados que aumentaron su riesgo; esta cantidad neta corresponde a 1.239 que mejoraron su status sanitario. 
</t>
    </r>
    <r>
      <rPr>
        <b/>
        <sz val="8"/>
        <color theme="1"/>
        <rFont val="Arial"/>
        <family val="2"/>
      </rPr>
      <t xml:space="preserve">Dirección de Operaciones Sanitarias: </t>
    </r>
    <r>
      <rPr>
        <sz val="8"/>
        <color theme="1"/>
        <rFont val="Arial"/>
        <family val="2"/>
      </rPr>
      <t xml:space="preserve">En visitas de IVC en el cuarto trimestre se ejecutaron 4.147 visitas de inspección  distribuidas en: alimentos (3.140), plantas de beneficio animal (310), medicamentos (307), dispositivos médicos (233) cosméticos (128) y bancos de sangre (29). En el total del  año 2017, se realizaron 16.266 visitas de inspección  de 16.025 planeadas ejecutando el 101%, distribuidas así: alimentos (12.318), plantas de beneficio animal (983), medicamentos (1.161), dispositivos médicos (864) cosméticos (614) y bancos de sangre (326). En Inspección realizada en mensajería expresa en el Aeropuerto de Bogotá y puerto de Cartagena, en el año 2017 se efectuaron 16.146 inspecciones a 32.358 productos de Alimentos, Cosméticos, Dispositivos Médicos, Medicamentos, Reactivos de Diagnóstico, Suplementos Dietarios y otros. En vitales no disponibles en el 2017 fueron 2.824. Se emitieron 45.600 CIS para Importación y 7.052 para Exportación.
Medidas sanitarias aplicadas:En el cuarto trimestre dentro de las visitas de inspección se aplicaron 728 medidas sanitarias en lo relacionado en productos de alimentos, dispositivos médicos, cosméticos, plantas de beneficio animal y bancos de sangre, dentro de las medidas adoptadas están la congelación o suspensión temporal de la venta o empleo de productos u objetos, destrucción, suspensión total o parcial de trabajos o servicios, clausura temporal o parcial, decomiso del producto, cierre por incumplimiento del decreto 1500, inmovilización y desnaturalización.  Adicional realizadas en los Aeropuertos por tráfico postal (Courier) se aplicaron 189 Mss en el cuarto trimestre. 
En el 2017 se aplicaron 3.551 Medidas Sanitaras de Seguridad en visitas de IVC e inspecciones de Mensajería de tráfico Postal correspondiente al 11% del total de las visitas. La distribución de las Medidas sanitarias fue: Clausura 341, Suspensión 501, Cierre por el Decreto 1500 32, Decomisos 426, Congelamientos 1405, Inmovilización 27 y Destrucciones 819.
Medicamentos y Productos Biológicos:
* Frente a la participación en la Red puntos focales de Farmacovigilancia de las Américas, se asistió a una reunión virtual y se trabajó conjuntamente en línea para avanzar en los proyectos de revisión de medicamentos retirados del mercado, gestión de medidas regulatorias y farmacovigilancia activa conjunta con la región en los medicamentos de la nueva generación para tratamiento de la hepatitis y malaria.
* Dentro del fortalecimiento de la Red Nacional de Farmacovigilancia se realizó una reunión regional de farmacovigilancia (presencial)  con los integrantes del nodo Llanos en la ciudad de Yopal. Se realizó acompañamiento en visitas a doce (12) entidades, pertenecientes a los territorios de Amazonas, Cauca, Vichada, Putumayo, Guajira, distrito de Cartagena, distrito de Santa Marta, Magdalena, Casanare, San Andrés, Norte de Santander y Caldas. Adicionalmente se realizaron siete (7) visitas de seguimiento al programa de Farmacovigilancia en el departamento del Huila y  cinco (5) en el departamento de Quindío. Se realizó el seguimiento articulado entre funcionarios de Invima y de las secretarias de salud respectivas, de los programas institucionales de farmacovigilancia de 35 instituciones prestadoras de servicios de salud.
* En la Gestión de Alertas sanitarias de la Dirección de Medicamentos y productos biológicos, en el periodo correspondiente al cuarto trimestre de 2017,  se realizaron 213 capturas, las cuales fueron gestionadas, y generaron 6 informes de seguridad en medicamentos para la sala especializada de medicamentos y productos Biológicos, 3 informes para profesionales de la salud y 10 alertas sanitarias también publicadas.
*Enmarcado en el programa demuestra la calidad, se realizó visita a  establecimientos farmacéuticos mayorista con el fin de tomar 61 muestras comerciales para ser analizadas dentro del programa DeMuestra la Calidad año 2017. Se realizó acompañamiento para contratación en la tercerización de análisis de muestras de medicamentos para el programa DeMuestra la Calidad año 2017 y en la compra de estándares y reactivos para el programa DeMuestra la Calidad año 2017. Se tomaron 22 muestras por parte de las seccionales de salud incluidas bajo el programa DeMuestra la calidad año 2017. Se solicitó la publicación de 2 alertas sanitarias por resultados no conformes, 2 seguimientos a BPM y BPL, inicio de proceso sancionatorio a 1 titular de registro sanitario y se solicitó evaluar llamado a revisión de oficio a 6 productos.
</t>
    </r>
    <r>
      <rPr>
        <b/>
        <sz val="8"/>
        <color theme="1"/>
        <rFont val="Arial"/>
        <family val="2"/>
      </rPr>
      <t xml:space="preserve">Alimentos y Bebidas:  </t>
    </r>
    <r>
      <rPr>
        <sz val="8"/>
        <color theme="1"/>
        <rFont val="Arial"/>
        <family val="2"/>
      </rPr>
      <t xml:space="preserve">
Durante el IV trimestre de 2017 se recibieron 11 solicitudes de autorización de incentivos promocionales de las cuales 7 fueron aprobadas,  ninguna fue negada y  1 fue requerida. En cuanto a la gestión de certificaciones durante el IV trimestre de 2017: Se certificaron 7 establecimientos de alimentos y bebidas en buenas prácticas de manufactura (BPM) y 7 en el sistema HACCP (incluyendo 2 plantas de beneficio y desposte).   De igual forma se emitieron 7 constancias de materias primas para exportación a la Unión Europea y se realizaron 4 visitas para  verificación de requisitos  para Certificación como Operador Económico Autorizado- OEA. En cuanto a la Implementación del decreto 1.500 durante el último trimestre de 2017, se realiza la emisión de 25 resoluciones por las cuales se otorga la Autorización Sanitaria Provisional  y provisional condicionada a plantas de beneficio, desposte y desprese, además de  los siguientes avances: - Al finalizar el trimestre se otorgaron 3 autorizaciones sanitarias definitivas a establecimientos que han dado cumplimento a total de requisitos establecidos en el Decreto 1.500 de 2007.- Durante el IV trimestre se realizaron un total de 4 asistencias técnicas en plantas de beneficio con el fin de orientar a los usuarios frente al cumplimento normativo
Así mismo se realiza una vigilancia sanitaria de acuerdo a los siguientes programas:
Programa Nacional de Vigilancia y control de microorganismos patógenos  y calidad microbiológica y fisicoquímica en alimentos y Bebidas, Grupo  Técnico  de   Vigilancia de  Epidemiológica,  se relacionan las siguientes actividades desarrolladas. Una vez se finiquitó el   contrato 438 del 2017 para el transporte de muestras refrigeradas, se dio inició la etapa de ejecución de Programa Nacional de Vigilancia y  Control de Microorganismos Patógenos y Calidad microbiológica y físico –química en Alimentos y Bebidas, que fueron definidos para desarrollar en el 2017, adicionalmente se desarrolló la actividad  “Toma de Muestra por parte  de  los GTT  y  Análisis de Laboratorio”, la cual se encuentra en un promedio de ejecución del 95 %, la ejecución continúa según programación en la hoja de vida de cada uno de los planes.     
Durante el IV trimestre se emitieron 16 Alertas, se realizó seguimiento a 15  Etas y 76 Resultados rechazados  de laboratorio, de estos últimos se generaron directrices a la Dirección de Operaciones Sanitarias,  para la intervención de manera prioritaria a los establecimientos intervenidos.
Programa Nacional de Riesgos Químicos: 
Respecto al desarrollo de los planes nacionales subsectoriales de residuos y contaminantes a cargo de la Dirección, en el cuarto trimestre se finalizaron los muestreos de los planes pollo importado, OGM, hortofrutícolas y acuicultura (planes 2017), y los muestreos de los planes de aves, bovinos, porcinos, huevo, leche (2016-2017), y se continuó el muestreo para aves, bovinos, porcinos, huevo, leche,  micotoxinas, mercurio en atún, arroz,  iniciados en el II semestre de 2017 (2017-2018).
</t>
    </r>
    <r>
      <rPr>
        <b/>
        <sz val="8"/>
        <color theme="1"/>
        <rFont val="Arial"/>
        <family val="2"/>
      </rPr>
      <t xml:space="preserve">Dispositivos Médicos y Otras Tecnologías: </t>
    </r>
    <r>
      <rPr>
        <sz val="8"/>
        <color theme="1"/>
        <rFont val="Arial"/>
        <family val="2"/>
      </rPr>
      <t xml:space="preserve">
CERTIFICACIONES: Para el cuarto trimestre del año, el universo de establecimientos certificados competencia de la Dirección de Dispositivos Médicos y Otras Tecnologías son:
Dispositivos Médicos (2.281 Importadores y 458 Fabricantes), Reactivos de Diagnóstico In Vitro (266 Importadores y 27 Fabricantes), 84 establecimientos de Salud Visual y Ocular y 96 Laboratorios de Tecnología Ortopédica., para un total de 3212. Adicionalmente, 19 Bancos de Tejidos, 4 Centros de Almacenamiento Temporal y 32 Bancos de Gametos y Embriones.
De otra parte, las certificaciones emitidas durante el periodo comprendido entre el 01 de octubre y el 31 de diciembre de 2017, son las siguientes: Se emitieron 2 Certificaciones para la apertura y funcionamiento de establecimientos que fabrican y adaptan Dispositivos Médicos sobre medida de tecnología ortopédica externa, 10 Certificaciones en Condiciones Sanitarias de Dispositivos Médicos, 7 Certificaciones en Capacidad de Producción sobre Medida de Salud Visual y Ocular, 8 Certificaciones en Capacidad de Almacenamiento y Acondicionamiento de Reactivos de Diagnostico In Vitro, 93 Certificaciones en capacidad de almacenamiento y acondicionamiento de Dispositivos Médicos y 3 Certificaciones de Buenas Prácticas y Condiciones Sanitarias a Bancos de Tejidos y Médula Ósea.
PROGRAMAS ESPECIALES:
PROGRAMA NACIONAL DE TECNOVIGILANCIA: 
Gestión de reportes: Durante el cuarto trimestre del año 2017, se gestionaron en el Programa Nacional de Tecnovigilancia un total de 2.042 reportes asociados al uso de Dispositivos Médicos, de los cuales el 8,2% son eventos adversos serios, el 24,04% eventos adversos no serios, el 4,9% incidentes adversos serios, y el 62,6% corresponden a incidentes adversos no serios.
Adicionalmente, es importante indicar que de acuerdo con la proyección establecida para el 2017, el nivel de cumplimiento finalizado es del 101% con 7.877 reportes gestionados.
Gestión de Alertas Sanitarias, Informes de Seguridad y Recall: Durante el cuarto trimestre del año 2017, aplicaron un total de 3 Alertas Sanitarias, las cuales corresponden a equipos Biomédicos de Tecnología Controlada, 30 Informes de Seguridad, los cuales estuvieron distribuidos así: 15 para Dispositivos Médicos y 15 para Equipos Biomédicos de Tecnología Controlada y 24 Recall, los cuales estuvieron distribuidos así: 21 para Dispositivos Médicos y 6 para Equipos Biomédicos.
Como nivel de cumplimiento global de Alertas, Informes de Seguridad y Recall del Programa Nacional de Tecnovigilancia se obtienen el 85,75%.
Red Nacional de Tecnovigilancia: Durante el cuarto trimestre del año 2017, se inscribieron a la Red Nacional de Tecnovigilancia un total de 1422; durante este periodo se obtuvo una disminución del 15% con respecto al segundo trimestre del año. De otra parte, finalizado este trimestre la meta establecida para fue cumplida en un 100%. El porcentaje de inscripción por tipo de actor fue el siguiente: Instituciones Prestadoras de Servicios de Salud el 47,1%, Profesionales de Salud Independientes el 27,6%, Importadores el 4,9%, Fabricantes el 1,5%, otros el 18,9%.
PROGRAMA NACIONAL DE REACTIVOVIGILANCIA: 
Gestión de Efectos Indeseados: Durante el cuarto trimestre del año, se gestionaron un total de 55 reportes, específicamente pruebas rápidas para identificación de HIV, Hepatitis, Prueba de Embarazo. Gestión de Alertas Sanitarias, Informes de Seguridad y Recall: Durante el cuarto trimestre del año 2017, y como resultado del monitoreo diario en agencias sanitarias internacionales de referencia, se evidenció que a Colombia aplicaron un total de 12 informes de seguridad y recalls. Durante el último trimestre no se reportaron alertas aplicables a Colombia.
PROGRAMA DEMUESTRA LA CALIDAD: 
Durante el cuarto trimestre del año 2017, se recibieron de parte de la Oficina de Laboratorios, 6 informes de resultados de muestras de equipos de infusión, 5 de ellos con concepto final cumple y 1 de ellos con resultados no conformes, para lo cual se solicitó al importador establecer el plan de acción correspondiente con el fabricante para ajustar el parámetro por fuera de especificación. Finalmente se elabora el Informe Final del Programa Demuestra La Calidad 2017 para efectos de su publicación en la página web del Instituto.
</t>
    </r>
    <r>
      <rPr>
        <b/>
        <sz val="8"/>
        <color theme="1"/>
        <rFont val="Arial"/>
        <family val="2"/>
      </rPr>
      <t xml:space="preserve">Dirección de Cosméticos, Aseo, Plaguicidas y Productos de Higiene Doméstica:  </t>
    </r>
    <r>
      <rPr>
        <sz val="8"/>
        <color theme="1"/>
        <rFont val="Arial"/>
        <family val="2"/>
      </rPr>
      <t xml:space="preserve">Vigilancia sanitaria: Para el cuarto trimestre del año 2017, dentro de las actividades desarrolladas en el proceso de vigilancia sanitaria, se planificaron 88 visitas de inspección para ejecución de la Dirección de Operaciones Sanitarias, totalizando en el año 544 visitas planificadas.  El 41% de estas visitas surgieron en atención a denuncias y derechos de petición y el 59% se originaron de oficio con base en la aplicación del modelo de IVC SOA, el análisis de  productos con registro sanitario o notificación sanitaria y situaciones asociadas a establecimientos certificados, entre otros.
Programas especiales – Demuestra la Calidad: En el cuarto trimestre del  año 2017 se ejecutó una actividad de muestreo en la ciudad de Bogotá, con esta actividad se completaron las muestras objetivo de análisis fisicoquímico o microbiológico establecidas para el año sobre productos en el mercado tales como: champú con un ingrediente de origen natural, detergentes en polvo para ropa, pañitos cosméticos húmedos y labiales.
Aseguramiento sanitario – Auditorías y Certificaciones: Esta dependencia realizó 26 visitas de certificación a la capacidad de producción de establecimientos nuevos o sujetos a ampliaciones de condiciones técnicas, locativas y sanitarias previamente certificadas.  De estas visitas, el 69% correspondieron a establecimientos de productos cosméticos y el 31% restante, a establecimientos de productos de higiene doméstica y plaguicidas de uso doméstico.  
Dado lo anterior, el universo de establecimientos certificados al cierre del año 2017 (31 de diciembre) asciende a 1029, de los cuales 525 son de productos de higiene doméstica, 473 son de productos cosméticos y 31 son de plaguicidas de uso doméstico; en este trimestre se efectuaron 38 visitas de seguimiento a las condiciones sanitarias y técnicas certificadas sobre estos establecimientos.
</t>
    </r>
  </si>
  <si>
    <t>Frente a las actividades de Articulación Interinstitucional, se ejecutó una reunión de la Mesa (MAI) entre el Ministerio de Salud y de la Protección Social (MSPS), Instituto Nacional de Salud (INS)  e Invima (noviembre 03 de 2017), para tratar temas relacionados con la iniciativa del Ministerio de generar una circular denominada, con las responsabilidades de los actores del SGSSS en el programa ampliado  de inmunización (PAI), en la cual se pretende unificar las responsabilidades de todos los actores del país en el PAI, por lo cual desde el Invima se generaros las responsabilidad de los diferentes grupos, registros, articulación, farmacovigilancia y se revisó  con el área jurídica para  contribuir a esta acción interinstitucional. Se llevaron a cabo dos reuniones de convenio Interadministrativo  646 de 2013 Invima-INS, para realizar trazabilidad a los ESAVI  grave reportados al Invima frente a la base de SIVIGILA (octubre 20 y  noviembre 30 de 2017), con el objetivo de unificar los reportes de Invima en SIVIGILA. Se envió información de acciones de Invima acciones conjuntas  dentro del documento de los Lineamientos Técnicos y Operativos para la utilización de la vacuna inactivada contra la Poliomielitis de manera fraccionada-VIPf-, en el Esquema de Vacunación, del Programa Ampliado de Inmunizaciones –PAI-, Colombia consolidado en septiembre de 2017, el cual  se envira una vez consolidado y revisado  por el  Ministerio de Salud y Protección Social al Invima. Se realizaron dos mesas de trabajo con titulares de registro sanitario de vacunas, la primera de ellas para análisis del estado actual del perfil de seguridad de vacuna Gardasil® de MSD, 27 de noviembre de 2017, se socializaron estudios recientes de la vacuna y  su impacto en el perfil de seguridad de la misma, y  la segunda fue una reunión con SANOFI PASTEUR el 07 de diciembre de 2017, para el análisis de nueva información obtenida de estudios y vigilancia post-autorización,  que impacta la seguridad de la vacuna contra el dengue actualmente en proceso de obtención de registro sanitario.</t>
  </si>
  <si>
    <t xml:space="preserve">El 26 de octubre de 2017 se lleva a cabo la audiencia pública de Rendición de cuentas en el Auditorio Carlos Ardila Lulle en la ciudad de Cali, con la participación presencial de  77 personas, Facebook 38.764 personas y twitter 1.580 impresiones.  Previo a la audiencia pública de rendición de cuentas los días 24 y 25 de octubre de 2017, se lleva a cabo cuatro mesas de trabajo entre usuarios y representantes de la Institución que tienen como objetivo compartir apreciaciones sobre resultados, procesos y trámites institucionales, así como recoger recomendaciones que permitan fortalecer la gestión de la entidad; con participación aproximadamente 96 representantes de la industria, agremiaciones, microempresarios, titulares de registros sanitarios y ciudadanos en general.  </t>
  </si>
  <si>
    <t xml:space="preserve">Las actividades evidenciadas en el seguimiento realizado por la Oficina de Control Interno, están relacionadas con el respectvo indicador.
</t>
  </si>
  <si>
    <t>Este indicador no aplica al Invima por lo que la entidad no tiene competencia para controlar los precios de tecnologías en salud.</t>
  </si>
  <si>
    <t xml:space="preserve">La Oficina de Control Interno realizó el III seguimiento al PAAC en Diciembre de 2017 y primeros dias de Enero de 2018, observando lo siguiente: 
De 74 actividades del PAAC 57 se cumplieron al 100%.
De 74 actividades del PAAC 12 presentaron porcentaje de avance de cumplimiento
De 74 actividades del PAAC 5 no se cumplio la actividad
</t>
  </si>
  <si>
    <t xml:space="preserve">Para el año 2018 se debe elevar el número de cumplimiento de actividades del PAAC al 100% </t>
  </si>
  <si>
    <t>La ley 1712 de 2014 se viene implementando en el Invima desde el 2014 y se ha realizado mejoras en cuanto a la  visualización de la información para los ciudadanos. Se revisa la información contenida en el botón denominado " Transparencia y acceso a la información pública" y se actualiza el inventario de activos de información la cual tiene su última actualización el día 21 de diciembre 2017.</t>
  </si>
  <si>
    <t>Previo a la audiencia pública, el Instituto realizó cuatro mesas de trabajo lideradas por los directores misionales con los usuarios para atender inquietudes y sugerencias sobre diversos temas de interés contando con la participación de aproximadamente 190 representantes de la industria, agremiaciones, microempresarios, titulares de registros sanitarios y ciudadanos en general.
Adicional a lo anterior el Invima publica en su página web y en redes sociales mediante piezas gráficas comunicados acerca de la entidad, recomendaciones, próximos eventos, recordatorios, métodos de consulta entre otros. De esta manera se logra llegar a la ciudadanía y se toman en cuenta las recomendaciones por parte de ellos. Actividad realizada en marzo de 2017.</t>
  </si>
  <si>
    <t>En el cuarto trimestre se racionalizo el trámite “Modificación de Registro Sanitario, Permiso Sanitario o de comercialización , cambios  o actualización de Notificación Sanitaria”, se aplicó el tipo de racionalización Reducción del tiempo de respuesta o duración del trámite para medicamentos y se realizó seguimiento a la implementación de los tipos de racionalización y su respectiva visualización en SUIT</t>
  </si>
  <si>
    <t xml:space="preserve">1. Registratones:
*El 26 de septiembre del 2017 se desarrolló jornada de expedición de registros, permisos y notificación sanitaria de alimentos  y notificación sanitaria de cosméticos, cambios y otros tramites asociados a cosméticos y aseo, en la ciudad de Cali , atendiendo un total de 82  usuarios, radicando 146 tramites (22 registros nuevos,14 notificaciones sanitarias,3  permisos sanitarios y 52  de otros  tramites como modificación, renovación y CVL) y 55 tramites de cosméticos (34 cambios y 15 Notificaciones sanitarias obligatorias, 6 otros trámites. )
* El 19 de octubre del 2017 se desarrolló jornada de expedición de registros, permisos y notificación sanitaria de alimentos en Ibagué, atendiendo un total de 41 usuarios, radicando 21 tramites (1 1 registros nuevos, 9 notificaciones sanitarias, 1 permiso sanitario y 2  de otros  tramites como modificación, renovación y CVL)
2. Durante el primer semestre de 2017  la Oficina de Atención al Ciudadano con el apoyo de la Dirección de Operaciones Sanitarias  formulo y desarrollo todas las actividades para la implementación de radicación del trámite de inspección de plantas de beneficio en todos los Grupos de Trabajo Territorial incluyendo las oficinas de Nariño y armenia. A partir mes de junio se implementó la prueba piloto y a partir de esta fecha  todos los Gtts están desarrollando esta actividad radicando 558 trámites. A partir del 18 de octubre de 2017, en el grupo de trabajo territorial en la ciudad de Medellín se empezó a recibir y radicar tramites de alimentos (registros sanitarios, permisos sanitarios, notificaciones sanitarias y modificaciones), a la fecha a se han radicado 44 tramites.
</t>
  </si>
  <si>
    <t>No se tienen lineamientos al respecto</t>
  </si>
  <si>
    <t xml:space="preserve">Para el tercer trimestre se da cumplimiento al Acuerdo 565 de 2016 por medio de la Resolución 2016000001486 de Diciembre de 2016, en la cual se establece el modelo de evaluación de desempeño de los servidores públicos de carrera administrativa y en período de prueba, así mismo se da cumplimiento a lo descrito en el GTH-DPE-PR005 Procedimiento de Evaluación del Desempeño Laboral, el cual califica a los Servidores Públicos vinculados en carrera administrativa, libre nombramiento y remoción, no Gerentes Públicos así: 414 servidores de carrera administrativa y 20 no Gerentes Públicos correspondiente a la evaluación parcial semestral (1° de febrero de 2017 al 31 julio de 2017).
Así mismo, la medición de rendimiento laboral de los servidores públicos vinculados en provisionalidad, se realiza por el periodo del 1°de abril de 2017 al 31 de marzo de 2018, para lo cual la primera medición parcial eventual para los servidores vinculados en provisionalidad (1° de abril de 2017 al 30 de septiembre de 2017) se realizó dentro los 15 primeros días de octubre de 2017
</t>
  </si>
  <si>
    <t xml:space="preserve">Capacitacion y Entrenamiento:
Se da cumplimiento al Plan Estratégico de Talento Humano y a las recomendaciones de la OCDE, por medio de la ejecución del Plan Institucional de Capacitacion adoptado bajo la Resolución 2017009788 del 9 de Marzo de 2017, a continuación se relacionan las actividades ejecutadas en el tercer trimestre:
-Entrenamiento “Gestión presupuestal de la inversión pública (5 Servidores)
-Capacitación "Taller sobre procesamiento de carnes y derivados cárnicos" (1 Servidor)
-Semana de la Innovación y Gestión documental electrónica 2017 (1 Servidor)
-Capacitación "Transparencia e integridad mecanismos para prevenir y combatir la corrupción en los sectores público y privado en Colombia" (1 Servidor)
Curso "Análisis estadísticos para la verificación y validación de productos y procesos de la industria de alimentos, análisis de riesgos y HACCP" (17 Servidores)
Actualización Tecnológica MIS Microsoft Innovation Summit (1 Servidor)
Auditores Norma ISO 9001 Versión 2015 (20 funcionarios)
Seminario "Técnicas para la Supervisión e interventoría de contratos estatales y de convenios  interadministrativos" (1 Servidor)
 Curso m "Métodos intermedios en Epidemiología y Vigilancia en Salud Pública con énfasis en Investigación de brotes (2 Servidores)
Diplomado "Archivo y Gestión documental" (2 Servidores)
Simposio "Adicción de Genomas" (1 Servidor)
Metrología (450 Servidores)
Esterilización (55 Servidores)
Plaguicidas (35 Servidores)
Aplicativo SIMO (206 Servidores)
Inteligencia Emocional - Comunicación asertiva (12 Servidores)
Comisión al Exterior:
Curso Microbial Food Quality and Safety, Beca Universidad de Copenhague- Dinamarca (1 Servidor)
Entrenamiento "Micotoxinas en Productos Fitosanitarios  Roma" (1 Servidor)
Comunicación del Riesgo: Perspectivas  sociológicas sobre seguridad alimentaria  Copenhague- Dinamarca (1 Servidor)
Congreso Internacional de nutrición Buenos Aires (1 Servidor)
Con relación al último periodo del año se realizaron las siguientes capacitaciones:
- Se programaron 315 actividades de autocapacitación definidas por las dependencias del Instituto, más 275 actividades pendientes de reporte del cuatrimestre anterior. 
- Se programaron 53 actividades pertenecientes al Plan de Capacitación más 47 actividades que requirieron reprogramación, de las cuales se han ejecutado 42, lo que corresponde al 13.4% de avance.
</t>
  </si>
  <si>
    <t xml:space="preserve">Para el cuarto  trimestre de 2017 se han aprobado  por parte del Comité Institucional de Desarrollo administrativo quince (15) Tablas de Retención Documental-TRD, para un total a la fecha de 66 TRD aprobadas como se relaciona a continuación: 
En Acta Nº 011 del 2017 de Comité Institucional de Desarrollo Administrativo de fecha 21 de Noviembre de 2017, se aprobaron  11 TRD de las siguientes dependencias: 
1.      Área de Carrera Administrativa del Grupo de Talento Humano
2.      Área de Seguridad y Salud en el Trabajo – Salud Ocupacional  del Grupo de Talento Humano
3.      Grupo del Sistema de Análisis de Riesgos Químicos en Alimentos y Bebidas
4.      Oficina de Tecnologías de la Información
5.      Grupo de Gestión de la Información
6.      Grupo de Informática
7.      Dirección de Dispositivos Médicos y Otras Tecnologías
8.      Grupo de Registros Sanitarios de Dispositivos Médicos y Otras Tecnologías
9.      Grupo de Tecno vigilancia
10.    Grupo de Vigilancia Epidemiológica de Dispositivos Médicos y Otras Tecnologías
11.    Grupo Técnico de Dispositivos Médicos y Otras Tecnologías
En Acta Nº 012 del 2017 de Comité Institucional de Desarrollo Administrativo de fecha 19 de Diciembre  de 2017, se aprobaron  4 TRD de las siguientes dependencias: 
12. Tabla de Retención Documental  de la  Secretaria General.
13. Tabla de Retención Documental del Grupo de Soporte Tecnológico.
14. Tabla de Retención Documental del Grupo de Talento Humano.
15. Tabla de Retención Documental del Grupo de Registros Sanitarios de Fitoterapéuticos, Medicamentos Homeopáticos y Suplementos Dietarios
</t>
  </si>
  <si>
    <t>Para la actividad en mención no se tienen avances teniendo en cuenta que los sistemas de gestión de documentos electrónicos, se encuentran inmersos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</si>
  <si>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Se recomienda mantener gestión y atención al proyecto para su realización.</t>
  </si>
  <si>
    <t xml:space="preserve">El avance para el IV trimestre del año 2017, de los sistemas reportados que interactúan con otras entidades, es el siguiente:
La Información del CUM (Código único de medicamentos), se mantiene con la actualización mensual de la información de los medicamentos para el usuario final en el sitio web institucional www.invima,gov.co, igualmente en el sitio de datos abiertos del estado nacional y el servicio de consulta a SISMED que se expone  mediante web service.
La Implementación del IUM (Identificador único de Medicamentos) actualmente se encuentra en producción, consumiendo el servicio web de la información del IUM - Ministerio de Salud y protección Social e Invima.  
En la actualidad se construyó el servicio web por parte del Invima, el Ministerio se encuentra en ejecución de las respectivas pruebas, una vez se verifique la funcionalidad de las mismas, se procederá a poner en producción el servicio, previa aprobación del Ministerio.
Link https://www.invima.gov.co/tramites-y-servicios/2015-11-30-21-21-30/consultas-registros-y-documentos-asociados/213-tramites-y-servicios/consultas-registros-y-documentos-asociados/806-listado-codigo-unico-de-medicamentos.html
</t>
  </si>
  <si>
    <t xml:space="preserve">Se realiza seguimiento mensual y reporte de las metas y productos de los proyectos de inversión que están inscritos en el banco de proyectos del DNP, se reportan los indicadores de producto, de gestión y financieros. El Invima cuenta con 11 proyectos inscritos en BPIN de los cuales 9  apropian recursos y durante el Cuarto trimestre se alimentó en el aplicativo SPI del DNP con el fin de tener los indicadores actualizados de conformidad al Decreto 2844 del 2010 en el Artículo 28. 
Se debe tener en cuenta  que la actualización del mes de Diciembre corresponde al cierre la vigencia por lo que esta actualización se realiza hasta el 12 de febrero de 2018 según cronograma del DNP.
</t>
  </si>
  <si>
    <t>Este indicador no aplica patra el Invima</t>
  </si>
  <si>
    <t>La metodología de gestión de proyectos institucionales junto con el Plan Operativo Anual se ha alineado a la plataforma estratégica del Instituto fortaleciendo los indicadores de resultado para cada programa, proyecto y acción institucional  los cuales son medidos a lo largo del ciclo de ejecución de los mismos de manera periódica de tal manera que se puedan tomar alertas tempranas para mejorar el desempeño de las áreas garantizando un mejor resultado toda vez que los planes programas y proyectos que cuentan con recursos de inversión van en función de resultados medibles.
Con el fin de dar continuidad al proceso de ejecución en función de resultados medibles dando  cumplimiento a los lineamientos del Departamento Nacional de Planeación (DNP) de planear actividades y recursos en función de resultados medibles, la entidad realizó al interior de las dependencias ejecutoras un proceso de revisión, actualización y reorientación del gasto identificando recursos que requieren ser redistribuidos en la cual se han hecho  redistribución de recursos, con los ajustes a los indicadores asociados a los productos en caso de requerirse, así como la actualización y reformulación en la MGA-WEB del proyecto de Inversión DESARROLLO TECNOLOGICO DE LA INFORMATICA Y LAS COMUNICACIONES -TICS- FORTALECIENDO EL SISTEMA IVC DEL INVIMA NACIONAL,  cambiándolo al nombre FORTALECIMIENTO DE LA ARQUITECTURA TECNOLÓGICA Y LOS PROCESOS ASOCIADOS A LA GESTIÓN DE LAS TECNOLOGÍAS DE LA INFORMACIÓN Y COMUNICACIONES NACIONAL cuenta con código BPIN 2017011000467 que actualmente se encuentra en Formulación para su Viabilización y aprobación respectiva por parte del MSPS y DNP.
Actualmente se viene trabajando en la reformulación y actualización de los 9 proyectos de Inversión restantes cumplimiento con el artículo 148 de la Ley 1753 de 2015; el cual especifica que “los órganos que hacen parte del Presupuesto General de la Nación deberán formular o reformular los programas de inversión de acuerdo con   las   metodologías   que   establezca   el   Departamento   Nacional   de Planeación”; así como del Decreto 1082 de 2015.</t>
  </si>
  <si>
    <t>El 20 de septiembre de 2017, Colombia Compra Eficiente comunica al Invima que la plataforma del secop I sería deshabilitada a partir del 15 de noviembre, razón por la cual se iniciaron los procesos de contratación por la plataforma del Secop II, y se asistió por parte del grupo contractual a capacitaciones realizadas por CCE. Al finalizar el año, el Invima ya había iniciado toda su contratación independientemente de la modalidad, a través del Secop II</t>
  </si>
  <si>
    <t>Para el cuatro trimestre del 2017, se publicaron por el secop I  un total de 94 procesos de contratación, y en el secop II un total de 43 procesos. Para este momento se está llevando toda la contratación por la plataforma del Secop II independiente de la modalidad de contracción.</t>
  </si>
  <si>
    <t>En el cuarto trimestre de la vigencia 2017 se ejecutaron contratos que permitieron  respaldar lo siguiente: 
1. SUMINISTRO E INSTALACION DE MOBILIARIO PARA LAS SEDES ADMINISTRATIVAS Y LABORATORIOS DEL INVIMA.
2. ADQUISICION DE UN INMUEBLE TIPO BODEGA PARA AMPLIAR LA CAPACIDAD DE ARCHIVO DEL INSTITUTO, lo cual va a permitir Habilitar el uso de la altura libre para optimización de espacio, Generar espacio suficiente que permita el almacenamiento y conservación de documentos existentes y nuevos pertenecientes al Instituto.
3. REALIZAR LAS ADECUACIONES LOCATIVAS PARA LAS SALAS AMIGAS Y OTRAS ADECUACIONES MENORES PARA LAS SEDES ADMINISTRATIVAS DEL INVIMA
4.  ADQUISICION, INSTALACION Y PUESTA EN FUNCIONAMIENTO DEL CABLEADO ESTRUCTURADO PARA LOS NUEVOS PUESTOS DE TRABAJO DE LAS SEDES DEL INVIMA UBICADAS EN CHAPINERO, MONTEVIDEO E IBAGUE.
5. ADQUISICION, INSTALACION Y PUESTA EN FUNCIONAMIENTO DEL CONTROL DE ACCESO PARA LAS DEPENDENCIAS DEL INVIMA EN CHAPINERO, CAN, MONTEVIDEO Y SEDES NACIONALES, INTEGRADO CON LA PLATAFORMA BYTTE ACCES.
6. ADECUACIONES  DE LA INFRAESTRUCTURA FISICA DE LOS LABORATORIOS DEL INVIMA.</t>
  </si>
  <si>
    <t>El Instituto implementó la Matriz GETH diseñada por el Departamento Administrativo de la Función Pública- DAFP con la cual se midió el avance en la implementación  de los lineamientos y normatividad en materia de talento humano y se diseñó el plan de acción con fundamento en la Guía de Gestión Estratégica del Talento Humano, que es la base conceptual de la estrategia, la cual prevé las siguientes líneas de acción:
-Adopción del Plan Institucional de Capacitacion del Instituto, bajo la Resolución 2017009788 del 9 de Marzo de 2017. 
-Programa de Bienestar social, adoptado bajo la Resolución 2017007546 del 24 de Febrero de 2017.
-Plan anual de Incentivos adoptado bajo la Resolución 2017007551 del 24 de Febrero de 2017, así mismo se tiene conformado el Plan de Intervención de Clima organizacional 2017-2018.
-El Manual del Sistema de Gestión de Seguridad y Salud en el Trabajo da cumplimiento a la implementación del Decreto 1072 de 2015 y resolución 1111 de 2017.
-Manual especifico de funciones y competencias laborales para los empleos de planta, adoptado bajo la Resolución N° 2015010329 del 16 de Marzo de 2015.
-Por medio del GTH-DPE-PR008 Procedimiento Inducción, reinducción y entrenamiento en el puesto de trabajo, se da cumplimiento a la realización de inducción y reinducción a todos los servidores públicos que se vinculen a la entidad.
-Adopción del Código de Ética y Buen Gobierno, por medio de la resolución 2015043190 del 27 de Octubre de 2015.
-Hojas de vida y vinculación del  99% de los servidores públicos  de la Entidad.
- El grupo de Talento Humano cuenta con un mecanismo de información que permite visualizar el tiempo real de la planta de personal y generar reportes, articulado con la nómina, en este tercer trimestre se realizaron (96) actos administrativos, los cuales se relacionan a continuación: (3) prórroga de nombramientos, (17) nombramientos provisionales en vacancia definitiva, (14) nombramientos provisiones en vacancia temporal, (5) encargo, (2) revocatoria, (4) desplazamiento,(38) actos de posesión y (13) reubicaciones y/o traslados. El Plan Estratégico de talento humano, incluye un Plan Institucional de Capacitación, que se ejecuta de acuerdo con lo planificado y comportamentales, así como el mejoramiento continuo en el desempeño laboral, en este trimestre en materia de Proyectos de Aprendizaje en Equipo, se han presentado 11 solicitudes de capacitación y se ha dado trámite a 1 solicitudes para crédito educativo Icetex, el cual busca fortalecer las competencias laborales, de los servidores públicos. 
-El Plan de Inducción y Reinducción se ejecuta de acuerdo con lo planificado, en el tercer trimestre se realizaron 7 Jornadas de Inducción, con asistencia de 18 Servidores Públicos, con una intensidad horaria de 46 horas, lo que facilita y fortalece la integración del servidor público a la cultura organizacional del Instituto y brindarle así un entrenamiento en el sitio de trabajo, igualmente, se realizaron 63 entrenamientos en puesto de trabajo, por ingreso de Servidores Públicos, traslados y cambio de grado. 
-La Comisión Nacional del Servicio Civil, por medio de la convocatoria Nº 428 de 2016, incluyó al Invima en la Convocatoria del Orden Nacional.
-Se continúa con la implementación del programa de bilingüismo con 140 servidores públicos inscritos, así mismo el Invima, incursionó en el Programa de Estado Joven a través de la Caja de Compensación,  se implementó el programa en el Instituto con la solicitud de 21 plazas, y fueron signadas tres (3) plazas igualmente se realizó la divulgación del programa Servimos a nivel nacional.
 Actividades de Seguridad y salud en el Trabajo desarrolladas durante el Tercer cuatrimestre del año 2017:
* Se realizaron 118 actividades correspondientes al 39% del cuatrimestre, puesto que se habían programado 101, y se ejecutaron 118 actividades, se presenta mayor ejecución de actividades debido a que en el segundo cuatrimestre no se cumplieron varias actividades que se encontraban  programadas  por  parte de ARL Positiva, y fueron desarrolladas en el tercer cuatrimestre, la mayoría de actividades fueron desarrolladas en los meses de Noviembre y Diciembre para dar cumplimiento al 91%  de las actividades programadas.  
*Las actividades desarrolladas y que generaron mayor impacto dentro del proceso de seguridad y salud en  trabajo  se destacan: 
- La adquisición de 18 equipos desfribilidadores, adquisición de los elementos de protección personal, ejecución de los exámenes médicos con énfasis en alturas y periódicos, mediciones en puesto de trabajo, como iluminación, sonometrías y material particulado
*se contó con la participación activa del comité paritario de seguridad y salud en el trabajo en las actividades ejecutadas.
*Se realiza la vinculación de un profesional en Salud Ocupacional para el  apoyo del sistema de gestión de seguridad y salud en trabajo.</t>
  </si>
  <si>
    <t>Para el IV trimestre del año 2017, el proyecto "Implementación del uso de las tecnologías de la información para trámites y servicios a través de medios electrónicos año 2017", se obtuvo los siguientes avances:
1. Tramites en Línea: Se realizó desarrollo, pruebas e implementación del trámite de registro de medicamentos con síntesis química para realizar la radicación en línea, el cual hace parte del proyecto “Invima a un clic”, así mismo se ha realizado levantamiento y diseño de prototipos para radicación de registros sanitarios de  alimentos, cosméticos y levantamiento para dispositivos médicos.
2. Se han diseñado estrategias de promoción servicios, trámites y temas de productos de competencia del Invima:
* Se realizaron 3.000 TWEETS en el segundo semestre, relacionados con temas de educación sanitaria, información de interés general, información sobre los canales de atención al ciudadano, entre otros, a través de los cuales, al 26 de diciembre de 2017, se logra un total de 168 seguidores nuevos. 
* A través de Facebook, se alcanza una cantidad parcial de 31.246 likes (Me Gusta), logrando un alcance de 1.142.643 usuarios, con 898 publicaciones a la fecha.
* En YouTube, se registran 18 piezas audiovisuales en temas de trámites, rendición de cuentas y productos de competencia de Invima.
* Se realizaron   registratones y Ferias Nacional de Servicio al Ciudadano en los meses de septiembre y de 2017 en jornadas de expedición de registros, permisos, notificación sanitaria y otros tramites como modificación, renovación y CVL en alimentos y cosméticos en las ciudades de Cali, Ibagué, Norte de Santander, Sogamoso y Medellín.
3. Se diseñó y aplicó encuesta sobre los canales de comunicación institucionales por medio de WhatsApp a 137 participantes del evento con el Dafp, la industria y las direcciones misionales del Invima  
4. Se mantiene actualizado en el listado de trámites Invima en la página web y en el SUIT. Así mismo se mantiene actualizada la matriz de racionalización de trámites. 
El avance del cuarto trimestre del proyecto "Implementación de las actividades de transparencia, participación y colaboración en los asuntos públicos, mediante el uso de las tecnologías de la información y las comunicaciones para un gobierno abierto", estuvo encaminado a:
1. Diseñar e implementar estrategia de rendición de cuentas
* En el mes de octubre, se realizaron mesas de trabajo de medicamentos alimentos, cosméticos y dispositivos médicos en Universidad del valle en Cali, que tuvo como objetivo compartir apreciaciones sobre resultados, procesos y trámites institucionales, así como recoger recomendaciones para fortalecer la gestión de la entidad; con participación aproximadamente 96 representantes de la industria, agremiaciones, microempresarios, titulares de registros sanitarios y ciudadanos en general.  
* El 26 de octubre de 2017 se llevó a cabo la audiencia pública de rendición de cuentas en la ciudad de Cali, donde el Director General habló con los representantes de la industria sobre las necesidades y compromisos establecidos en las mesas de trabajo, tuvo participación presencial de 77 personas, Facebook 38.764 personas y twitter 1.580 impresiones. 
2.  Implementar datos abiertos 2017: 
En el segundo semestre del año 2017 se ha venido actualizando mensualmente 58 conjuntos de datos, así como se ha revisado y ajustado la calidad de los datos de los siguientes datasets:
• Establecimientos autorizados por el Invima para importar carne, productos cárnicos comestibles y derivados cárnicos establecimientos inscritos en aditivos, establecimiento. Inscritos. Alimentos baja acidez y acidificados, establecimientos inscritos en bebidas energizantes, establecimientos inscritos en trapiches paneleros fábricas de alimentos certificadas en buenas prácticas de manufactura - bpm fábricas de alimentos certificadas en la implementación del sistema haccp y  reportes del cum 
• Se han publicado 9 piezas publicitarias en redes sociales twitter y Facebook con respecto a: dispositivos médicos, cosméticos, alimentos, establecimientos certificados, establecimientos autorizados para exportar a terceros países, bancos de sangre, establecimientos  inscritos en trapiche panelero aditivos, y bebidas energizantes, aleras sanitarias de medicamentos.
Así mismo se incluyeron 3 nuevos dataset: Listado de Productos Homeopaticos, Listado de productos Suplementos dietarios y Listado de Fitoterapeuticos
3. Generar espacios de participación, consulta e innovación abierta: Se realizaron las siguientes actividades:
• Se realizó consulta pública del formato y la guía de evaluación farmacológica de medicamentos biológicos y se invita a participar a la ciudadanía en la construcción de la política institucional de calidad de atención y trato digno al ciudadano
• Se realizaron capacitaciones, seminarios, talleres, socializaciones y ferias en temas de obtención de Registro, Permiso y Notificación Sanitaria de Alimentos y Bebidas, trámites asociados, y lineamientos para la autorización de agotamiento de existencias de etiquetas y uso de adhesivos en alimentos, dirigido a fabricantes, empacadores, importadores y comercializadores de alimentos en Tuluá. 
• Talleres en Buenas Prácticas de Manufactura dirigida a la industria farmacéutica.
• Socialización: acuerdo de salas especializadas de la comisión revisora e implementación del Decreto 1782 de 2014.
• Evento Regional para procesadores de Bocadillo Veleño, dirigido a empresarios de bocadillos de velez-Santander 
• Invima y la Dirección de Operaciones Sanitarias invitan a los procesadores de agua potable tratada con destino al consumo humano y queso fresco en la ciudad de Medellín. 
• Mesa técnica "productos magistrales y cannabis medicinal" 
• Conferencia en famacovigilancia.
• Ferias de atención al ciudadano sobre trámites y servicios institucionales.
4. Actualizar la información del Invima en el sitio web, acorde a la Ley de Transparencia y anexo manual GEL
Se mantiene actualizado el inventario de información, para lo cual la última actualización se realizó el 2 de agosto de 2017.  El botón de transparencia se mantiene actualizado de acuerdo a la ley 1712 y se actualiza cada vez que se ajusta alguna información de la página web. Se recibió auditoria por parte de la procuraduría para revisión del botón de transparencia para la cual se realizaron las acciones de mejora respectivas. 
El avance del cuarto trimestre del proyecto de Implementación de las tecnologías de la información para la gestión y eficiencia administrativa fue el siguiente:
1. En lo referente a buenas prácticas para el uso eficiente del papel: se realizaron las siguientes actividades:
• Presentación resultados de consumo de papel de la sede Grupo de Trabajo Territorial Costa Caribe 2 - Montería
• Implementación de la firma cerrada para actas internas (Grupo de Gestión Documental - Oficinas de Tecnologías de la información.
• Presentación resultados de consumo de papel de la sede Grupo de Trabajo Territorial Centro Oriente 3 – Neiva
2. Automatización de procesos y procedimientos: Se realizó la automatización de procesos para registro sanitario de medicamentos-sintesís, Registros automáticos de dispositivos.
3. herramientas de gestión de documentos electrónicos, con base en el análisis de los procesos de la entidad:
• El programa de gestión documental fue actualizado en el mes de octubre de 2017.
• El Invima en el 2017 cuenta con las Tablas de Retención Documental, metadatos para la conformación de expedientes electrónicos dentro del Sistema Información Sesuite, a través de los proyectos tecnológicos que se están generando y desarrollando.
• Se elaboró y actualizó el sistema de integrado de conservación de documentos físicos y electrónicos.
4. Gestión de servicio tecnológico: La entidad cuenta con el catálogo de servicios de TI.
5. Sistemas de Información: Con respecto al ciclo de vida de los sistemas de información, la entidad si aplicó metodologías para el diseño, desarrollo, implementación y despliegue de los sistemas de información en proyecto de Invima a un clic para radicación de registros sanitarios de medicamentos con síntesis, alimentos, cosméticos y dispositivos médicos, así mismo se realizaron desarrollos y/o mantenimientos a los sistemas de información de registros sanitarios y sivicos.
El avance al cuarto trimestre del componente de Seguridad y Privacidad de la Información es:
• Se realizó una evaluación y diagnóstico del estado actual de la gestión de la seguridad de la información en la entidad.
Se analizó y determinó el nivel de cumplimiento de la documentación mínima requerida normativamente para la Seguridad de la Información con base en la norma NTC ISO 270001:20013.
Se Analizó y determinó el nivel de cumplimiento de los requisitos de la Norma NTC ISO/IEC 27001:2013.
• Se genera documento de acto administrativo establecido de manera formal al interior de la entidad las funciones, roles y responsabilidades de seguridad de la información.
• Se realiza ajuste al documento del manual del SGI (Sistema de Gestión Integrado), para incorporar el establecimiento del Subsistema de Gestión de Seguridad de la Información (SGSI).
• Se genera el documento de Política de Seguridad de la Información (Alto Nivel), estableciendo:
Objetivos del SGSI.
Alcance del SGSI.
Roles y responsabilidades del SGSI.
Partes Interesadas del SGSI.
Contexto del SGSI.
• Se generó la metodología de evaluación y tratamiento de riesgos de seguridad de la información.
• Se generó matriz de tratamientos de riesgos de seguridad de la información.
• Se generó metodología para la gestión de los activos de información.
• Se generó la declaración de aplicabilidad.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</si>
</sst>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
      <sz val="9"/>
      <color rgb="FF222222"/>
      <name val="Arial"/>
      <family val="2"/>
    </font>
    <font>
      <b/>
      <sz val="8"/>
      <color theme="1"/>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58">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3" fillId="0" borderId="3" xfId="0" applyFont="1" applyBorder="1" applyAlignment="1" applyProtection="1">
      <alignment horizontal="left" vertical="center" wrapText="1"/>
      <protection locked="0"/>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wrapText="1"/>
    </xf>
    <xf numFmtId="0" fontId="4" fillId="0" borderId="3" xfId="0" applyFont="1" applyFill="1" applyBorder="1" applyAlignment="1" applyProtection="1">
      <alignment horizontal="center" vertical="center" wrapText="1"/>
    </xf>
    <xf numFmtId="0" fontId="7" fillId="0" borderId="3" xfId="0" applyFont="1" applyFill="1" applyBorder="1" applyAlignment="1" applyProtection="1">
      <alignment vertical="center" wrapText="1"/>
    </xf>
    <xf numFmtId="0" fontId="7" fillId="0" borderId="5" xfId="0" applyFont="1" applyBorder="1" applyAlignment="1" applyProtection="1">
      <alignment horizontal="left" vertical="center" wrapText="1"/>
    </xf>
    <xf numFmtId="165" fontId="7" fillId="0" borderId="5" xfId="2" applyNumberFormat="1" applyFont="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Border="1" applyAlignment="1" applyProtection="1">
      <alignment horizontal="left" vertical="center" wrapText="1"/>
    </xf>
    <xf numFmtId="165" fontId="7" fillId="0" borderId="0" xfId="2" applyNumberFormat="1" applyFont="1" applyBorder="1" applyAlignment="1" applyProtection="1">
      <alignment vertical="center"/>
    </xf>
    <xf numFmtId="166" fontId="7" fillId="0" borderId="0" xfId="1" applyNumberFormat="1" applyFont="1" applyBorder="1" applyAlignment="1" applyProtection="1">
      <alignment vertical="center"/>
    </xf>
    <xf numFmtId="164" fontId="7" fillId="0" borderId="0" xfId="1" applyFont="1" applyBorder="1" applyAlignment="1" applyProtection="1">
      <alignment vertic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3" xfId="0" applyFont="1" applyBorder="1" applyAlignment="1" applyProtection="1">
      <alignment vertical="center"/>
    </xf>
    <xf numFmtId="0" fontId="7" fillId="3" borderId="3"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166" fontId="7" fillId="0" borderId="24" xfId="1" applyNumberFormat="1" applyFont="1" applyBorder="1" applyAlignment="1" applyProtection="1">
      <alignment vertical="center"/>
    </xf>
    <xf numFmtId="165" fontId="7" fillId="0" borderId="24" xfId="2" applyNumberFormat="1" applyFont="1" applyBorder="1" applyAlignment="1" applyProtection="1">
      <alignment vertical="center"/>
    </xf>
    <xf numFmtId="167" fontId="7" fillId="0" borderId="24" xfId="1" applyNumberFormat="1" applyFont="1" applyBorder="1" applyAlignment="1" applyProtection="1">
      <alignment vertical="center"/>
    </xf>
    <xf numFmtId="0" fontId="3" fillId="0" borderId="24" xfId="0" applyFont="1" applyBorder="1" applyAlignment="1" applyProtection="1">
      <alignment horizontal="left" vertical="center" wrapText="1"/>
      <protection locked="0"/>
    </xf>
    <xf numFmtId="164" fontId="7" fillId="0" borderId="24" xfId="1" applyFont="1" applyBorder="1" applyAlignment="1" applyProtection="1">
      <alignment vertical="center"/>
    </xf>
    <xf numFmtId="0" fontId="3" fillId="0" borderId="24" xfId="0" applyFont="1" applyBorder="1" applyAlignment="1" applyProtection="1">
      <alignment vertical="center" wrapText="1"/>
      <protection locked="0"/>
    </xf>
    <xf numFmtId="0" fontId="25" fillId="8" borderId="3"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165" fontId="7" fillId="0" borderId="5" xfId="2" applyNumberFormat="1" applyFont="1" applyBorder="1" applyAlignment="1" applyProtection="1">
      <alignment horizontal="left" vertical="center" wrapText="1"/>
    </xf>
    <xf numFmtId="165" fontId="7" fillId="0" borderId="11" xfId="2" applyNumberFormat="1" applyFont="1" applyBorder="1" applyAlignment="1" applyProtection="1">
      <alignment horizontal="left" vertical="center"/>
    </xf>
    <xf numFmtId="165" fontId="7" fillId="0" borderId="11" xfId="2" applyNumberFormat="1" applyFont="1" applyBorder="1" applyAlignment="1" applyProtection="1">
      <alignment horizontal="left" vertical="center" wrapText="1"/>
    </xf>
    <xf numFmtId="165" fontId="7" fillId="0" borderId="5" xfId="2" applyNumberFormat="1" applyFont="1" applyBorder="1" applyAlignment="1" applyProtection="1">
      <alignment horizontal="center" vertical="center" wrapText="1"/>
    </xf>
    <xf numFmtId="165" fontId="7" fillId="0" borderId="11" xfId="2" applyNumberFormat="1"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165" fontId="7" fillId="0" borderId="7" xfId="2" applyNumberFormat="1" applyFont="1" applyBorder="1" applyAlignment="1" applyProtection="1">
      <alignment horizontal="left" vertical="center" wrapText="1"/>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3" borderId="5"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24" fillId="6" borderId="0" xfId="0" applyFont="1" applyFill="1" applyAlignment="1" applyProtection="1">
      <alignment horizontal="center" vertical="center"/>
    </xf>
    <xf numFmtId="0" fontId="7" fillId="0" borderId="5"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3"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a:extLst>
            <a:ext uri="{FF2B5EF4-FFF2-40B4-BE49-F238E27FC236}">
              <a16:creationId xmlns="" xmlns:a16="http://schemas.microsoft.com/office/drawing/2014/main" id="{00000000-0008-0000-0000-000002000000}"/>
            </a:ext>
          </a:extLst>
        </xdr:cNvPr>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a:extLst>
            <a:ext uri="{FF2B5EF4-FFF2-40B4-BE49-F238E27FC236}">
              <a16:creationId xmlns="" xmlns:a16="http://schemas.microsoft.com/office/drawing/2014/main" id="{00000000-0008-0000-0000-000008000000}"/>
            </a:ext>
          </a:extLst>
        </xdr:cNvPr>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a:extLst>
            <a:ext uri="{FF2B5EF4-FFF2-40B4-BE49-F238E27FC236}">
              <a16:creationId xmlns="" xmlns:a16="http://schemas.microsoft.com/office/drawing/2014/main" id="{00000000-0008-0000-0000-000003000000}"/>
            </a:ext>
          </a:extLst>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a:extLst>
            <a:ext uri="{FF2B5EF4-FFF2-40B4-BE49-F238E27FC236}">
              <a16:creationId xmlns="" xmlns:a16="http://schemas.microsoft.com/office/drawing/2014/main" id="{00000000-0008-0000-0000-000006000000}"/>
            </a:ext>
          </a:extLst>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a:extLst>
            <a:ext uri="{FF2B5EF4-FFF2-40B4-BE49-F238E27FC236}">
              <a16:creationId xmlns="" xmlns:a16="http://schemas.microsoft.com/office/drawing/2014/main" id="{00000000-0008-0000-0000-000007000000}"/>
            </a:ext>
          </a:extLst>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a:extLst>
            <a:ext uri="{FF2B5EF4-FFF2-40B4-BE49-F238E27FC236}">
              <a16:creationId xmlns="" xmlns:a16="http://schemas.microsoft.com/office/drawing/2014/main" id="{00000000-0008-0000-0000-000009000000}"/>
            </a:ext>
          </a:extLst>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a:extLst>
            <a:ext uri="{FF2B5EF4-FFF2-40B4-BE49-F238E27FC236}">
              <a16:creationId xmlns="" xmlns:a16="http://schemas.microsoft.com/office/drawing/2014/main" id="{00000000-0008-0000-0000-00000A000000}"/>
            </a:ext>
          </a:extLst>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a:extLst>
            <a:ext uri="{FF2B5EF4-FFF2-40B4-BE49-F238E27FC236}">
              <a16:creationId xmlns="" xmlns:a16="http://schemas.microsoft.com/office/drawing/2014/main" id="{00000000-0008-0000-0000-000005000000}"/>
            </a:ext>
          </a:extLst>
        </xdr:cNvPr>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a:extLst>
            <a:ext uri="{FF2B5EF4-FFF2-40B4-BE49-F238E27FC236}">
              <a16:creationId xmlns="" xmlns:a16="http://schemas.microsoft.com/office/drawing/2014/main" id="{00000000-0008-0000-0000-00000C000000}"/>
            </a:ext>
          </a:extLst>
        </xdr:cNvPr>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a:extLst>
            <a:ext uri="{FF2B5EF4-FFF2-40B4-BE49-F238E27FC236}">
              <a16:creationId xmlns="" xmlns:a16="http://schemas.microsoft.com/office/drawing/2014/main" id="{00000000-0008-0000-0000-000012000000}"/>
            </a:ext>
          </a:extLst>
        </xdr:cNvPr>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a:extLst>
            <a:ext uri="{FF2B5EF4-FFF2-40B4-BE49-F238E27FC236}">
              <a16:creationId xmlns="" xmlns:a16="http://schemas.microsoft.com/office/drawing/2014/main" id="{00000000-0008-0000-0000-000014000000}"/>
            </a:ext>
          </a:extLst>
        </xdr:cNvPr>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a:extLst>
            <a:ext uri="{FF2B5EF4-FFF2-40B4-BE49-F238E27FC236}">
              <a16:creationId xmlns="" xmlns:a16="http://schemas.microsoft.com/office/drawing/2014/main" id="{00000000-0008-0000-0000-000016000000}"/>
            </a:ext>
          </a:extLst>
        </xdr:cNvPr>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a:extLst>
            <a:ext uri="{FF2B5EF4-FFF2-40B4-BE49-F238E27FC236}">
              <a16:creationId xmlns="" xmlns:a16="http://schemas.microsoft.com/office/drawing/2014/main" id="{00000000-0008-0000-0000-000018000000}"/>
            </a:ext>
          </a:extLst>
        </xdr:cNvPr>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a:extLst>
            <a:ext uri="{FF2B5EF4-FFF2-40B4-BE49-F238E27FC236}">
              <a16:creationId xmlns="" xmlns:a16="http://schemas.microsoft.com/office/drawing/2014/main" id="{00000000-0008-0000-0000-00001A000000}"/>
            </a:ext>
          </a:extLst>
        </xdr:cNvPr>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a:extLst>
            <a:ext uri="{FF2B5EF4-FFF2-40B4-BE49-F238E27FC236}">
              <a16:creationId xmlns="" xmlns:a16="http://schemas.microsoft.com/office/drawing/2014/main" id="{00000000-0008-0000-0000-00001B000000}"/>
            </a:ext>
          </a:extLst>
        </xdr:cNvPr>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100-000003000000}"/>
            </a:ext>
          </a:extLst>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a:extLst>
            <a:ext uri="{FF2B5EF4-FFF2-40B4-BE49-F238E27FC236}">
              <a16:creationId xmlns="" xmlns:a16="http://schemas.microsoft.com/office/drawing/2014/main" id="{00000000-0008-0000-0200-000003000000}"/>
            </a:ext>
          </a:extLst>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300-000003000000}"/>
            </a:ext>
          </a:extLst>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400-000003000000}"/>
            </a:ext>
          </a:extLst>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2</xdr:row>
      <xdr:rowOff>76200</xdr:rowOff>
    </xdr:to>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a:extLst>
            <a:ext uri="{FF2B5EF4-FFF2-40B4-BE49-F238E27FC236}">
              <a16:creationId xmlns="" xmlns:a16="http://schemas.microsoft.com/office/drawing/2014/main" id="{00000000-0008-0000-0500-000003000000}"/>
            </a:ext>
          </a:extLst>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twoCellAnchor editAs="oneCell">
    <xdr:from>
      <xdr:col>0</xdr:col>
      <xdr:colOff>0</xdr:colOff>
      <xdr:row>0</xdr:row>
      <xdr:rowOff>0</xdr:rowOff>
    </xdr:from>
    <xdr:to>
      <xdr:col>0</xdr:col>
      <xdr:colOff>0</xdr:colOff>
      <xdr:row>10</xdr:row>
      <xdr:rowOff>200025</xdr:rowOff>
    </xdr:to>
    <xdr:pic>
      <xdr:nvPicPr>
        <xdr:cNvPr id="4" name="Imagen 3">
          <a:extLst>
            <a:ext uri="{FF2B5EF4-FFF2-40B4-BE49-F238E27FC236}">
              <a16:creationId xmlns="" xmlns:a16="http://schemas.microsoft.com/office/drawing/2014/main" id="{029B55EF-1625-4CAC-9BFB-3BC2E45974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H="1">
          <a:off x="0" y="0"/>
          <a:ext cx="0" cy="414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zoomScale="73" zoomScaleNormal="73" workbookViewId="0">
      <pane ySplit="25" topLeftCell="A26" activePane="bottomLeft" state="frozen"/>
      <selection pane="bottomLeft" activeCell="A23" sqref="A23:C25"/>
    </sheetView>
  </sheetViews>
  <sheetFormatPr baseColWidth="10" defaultRowHeight="14.4" x14ac:dyDescent="0.3"/>
  <cols>
    <col min="1" max="1" width="12.6640625" customWidth="1"/>
    <col min="2" max="2" width="63.33203125" customWidth="1"/>
  </cols>
  <sheetData>
    <row r="22" spans="1:3" ht="15" thickBot="1" x14ac:dyDescent="0.35"/>
    <row r="23" spans="1:3" x14ac:dyDescent="0.3">
      <c r="A23" s="92" t="s">
        <v>829</v>
      </c>
      <c r="B23" s="93"/>
      <c r="C23" s="94"/>
    </row>
    <row r="24" spans="1:3" x14ac:dyDescent="0.3">
      <c r="A24" s="95"/>
      <c r="B24" s="96"/>
      <c r="C24" s="97"/>
    </row>
    <row r="25" spans="1:3" ht="24" customHeight="1" thickBot="1" x14ac:dyDescent="0.35">
      <c r="A25" s="98"/>
      <c r="B25" s="99"/>
      <c r="C25" s="100"/>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ColWidth="11.44140625" defaultRowHeight="13.2" x14ac:dyDescent="0.3"/>
  <cols>
    <col min="1" max="1" width="47.88671875" style="14" customWidth="1"/>
    <col min="2" max="2" width="30" style="14" customWidth="1"/>
    <col min="3" max="3" width="89.44140625" style="14" customWidth="1"/>
    <col min="4" max="8" width="9.44140625" style="14" customWidth="1"/>
    <col min="9" max="16384" width="11.44140625" style="14"/>
  </cols>
  <sheetData>
    <row r="1" spans="1:8" x14ac:dyDescent="0.3">
      <c r="B1" s="146" t="s">
        <v>795</v>
      </c>
      <c r="C1" s="147"/>
      <c r="D1" s="147"/>
      <c r="E1" s="147"/>
    </row>
    <row r="2" spans="1:8" x14ac:dyDescent="0.3">
      <c r="B2" s="147"/>
      <c r="C2" s="147"/>
      <c r="D2" s="147"/>
      <c r="E2" s="147"/>
    </row>
    <row r="3" spans="1:8" x14ac:dyDescent="0.3">
      <c r="B3" s="147"/>
      <c r="C3" s="147"/>
      <c r="D3" s="147"/>
      <c r="E3" s="147"/>
    </row>
    <row r="4" spans="1:8" x14ac:dyDescent="0.3">
      <c r="B4" s="147"/>
      <c r="C4" s="147"/>
      <c r="D4" s="147"/>
      <c r="E4" s="147"/>
    </row>
    <row r="5" spans="1:8" x14ac:dyDescent="0.3">
      <c r="B5" s="147"/>
      <c r="C5" s="147"/>
      <c r="D5" s="147"/>
      <c r="E5" s="147"/>
    </row>
    <row r="6" spans="1:8" x14ac:dyDescent="0.3">
      <c r="A6" s="40"/>
    </row>
    <row r="7" spans="1:8" ht="43.5" customHeight="1" x14ac:dyDescent="0.3">
      <c r="A7" s="148" t="s">
        <v>792</v>
      </c>
      <c r="B7" s="148"/>
      <c r="C7" s="148"/>
      <c r="D7" s="148"/>
      <c r="E7" s="148"/>
      <c r="F7" s="148"/>
      <c r="G7" s="148"/>
      <c r="H7" s="148"/>
    </row>
    <row r="8" spans="1:8" ht="20.25" customHeight="1" x14ac:dyDescent="0.3">
      <c r="A8" s="148" t="s">
        <v>793</v>
      </c>
      <c r="B8" s="148"/>
      <c r="C8" s="148"/>
      <c r="D8" s="148"/>
      <c r="E8" s="148"/>
      <c r="F8" s="148"/>
      <c r="G8" s="148"/>
      <c r="H8" s="148"/>
    </row>
    <row r="9" spans="1:8" ht="2.25" customHeight="1" x14ac:dyDescent="0.3">
      <c r="A9" s="15"/>
      <c r="B9" s="15"/>
    </row>
    <row r="10" spans="1:8" ht="24" x14ac:dyDescent="0.3">
      <c r="A10" s="16" t="s">
        <v>19</v>
      </c>
      <c r="B10" s="17" t="s">
        <v>217</v>
      </c>
      <c r="C10" s="17" t="s">
        <v>3</v>
      </c>
      <c r="D10" s="18" t="s">
        <v>4</v>
      </c>
      <c r="E10" s="18" t="s">
        <v>5</v>
      </c>
      <c r="F10" s="18">
        <v>2016</v>
      </c>
      <c r="G10" s="18">
        <v>2017</v>
      </c>
      <c r="H10" s="19">
        <v>2018</v>
      </c>
    </row>
    <row r="11" spans="1:8" ht="16.5" customHeight="1" x14ac:dyDescent="0.3">
      <c r="A11" s="142" t="s">
        <v>22</v>
      </c>
      <c r="B11" s="145"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3">
      <c r="A12" s="142"/>
      <c r="B12" s="145"/>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3">
      <c r="A13" s="142"/>
      <c r="B13" s="145"/>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3">
      <c r="A14" s="142"/>
      <c r="B14" s="145"/>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3">
      <c r="A15" s="142" t="s">
        <v>23</v>
      </c>
      <c r="B15" s="145"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3">
      <c r="A16" s="142"/>
      <c r="B16" s="145"/>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3">
      <c r="A17" s="142"/>
      <c r="B17" s="145"/>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3">
      <c r="A18" s="142" t="s">
        <v>24</v>
      </c>
      <c r="B18" s="145"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3">
      <c r="A19" s="142"/>
      <c r="B19" s="145"/>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3">
      <c r="A20" s="142"/>
      <c r="B20" s="145"/>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3">
      <c r="A21" s="142"/>
      <c r="B21" s="145"/>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3">
      <c r="A22" s="142"/>
      <c r="B22" s="145"/>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3">
      <c r="A23" s="142" t="s">
        <v>25</v>
      </c>
      <c r="B23" s="145"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3">
      <c r="A24" s="142"/>
      <c r="B24" s="145"/>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3">
      <c r="A25" s="142" t="s">
        <v>26</v>
      </c>
      <c r="B25" s="145"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3">
      <c r="A26" s="142"/>
      <c r="B26" s="145"/>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3">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3">
      <c r="A28" s="142" t="s">
        <v>28</v>
      </c>
      <c r="B28" s="145"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3">
      <c r="A29" s="142"/>
      <c r="B29" s="145"/>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3">
      <c r="A30" s="142" t="s">
        <v>29</v>
      </c>
      <c r="B30" s="145"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3">
      <c r="A31" s="142"/>
      <c r="B31" s="145"/>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3">
      <c r="A32" s="142" t="s">
        <v>30</v>
      </c>
      <c r="B32" s="145"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3">
      <c r="A33" s="142"/>
      <c r="B33" s="145"/>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3">
      <c r="A34" s="142"/>
      <c r="B34" s="145"/>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3">
      <c r="A35" s="142"/>
      <c r="B35" s="145"/>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3">
      <c r="A36" s="142"/>
      <c r="B36" s="145"/>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3">
      <c r="A37" s="142" t="s">
        <v>719</v>
      </c>
      <c r="B37" s="145"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3">
      <c r="A38" s="142"/>
      <c r="B38" s="145"/>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3">
      <c r="A39" s="142"/>
      <c r="B39" s="145"/>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3">
      <c r="A40" s="142"/>
      <c r="B40" s="145"/>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3">
      <c r="A41" s="142"/>
      <c r="B41" s="145"/>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3">
      <c r="A42" s="142"/>
      <c r="B42" s="145"/>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3">
      <c r="A43" s="142"/>
      <c r="B43" s="145"/>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3">
      <c r="A44" s="142"/>
      <c r="B44" s="145"/>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3">
      <c r="A45" s="142"/>
      <c r="B45" s="145"/>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3">
      <c r="A46" s="142"/>
      <c r="B46" s="145"/>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3">
      <c r="A47" s="149" t="s">
        <v>720</v>
      </c>
      <c r="B47" s="152"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3">
      <c r="A48" s="150"/>
      <c r="B48" s="153"/>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3">
      <c r="A49" s="150"/>
      <c r="B49" s="153"/>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3">
      <c r="A50" s="150"/>
      <c r="B50" s="153"/>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3">
      <c r="A51" s="150"/>
      <c r="B51" s="153"/>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3">
      <c r="A52" s="142"/>
      <c r="B52" s="139"/>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3">
      <c r="A53" s="150"/>
      <c r="B53" s="153"/>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3">
      <c r="A54" s="150"/>
      <c r="B54" s="153"/>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3">
      <c r="A55" s="150"/>
      <c r="B55" s="153"/>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3">
      <c r="A56" s="150"/>
      <c r="B56" s="153"/>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3">
      <c r="A57" s="151"/>
      <c r="B57" s="154"/>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3">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3">
      <c r="A59" s="149" t="s">
        <v>722</v>
      </c>
      <c r="B59" s="155"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3">
      <c r="A60" s="150"/>
      <c r="B60" s="156"/>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3">
      <c r="A61" s="151"/>
      <c r="B61" s="157"/>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3">
      <c r="A62" s="149" t="s">
        <v>723</v>
      </c>
      <c r="B62" s="155"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3">
      <c r="A63" s="150"/>
      <c r="B63" s="156"/>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3">
      <c r="A64" s="151"/>
      <c r="B64" s="157"/>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3">
      <c r="A65" s="149" t="s">
        <v>724</v>
      </c>
      <c r="B65" s="155"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3">
      <c r="A66" s="150"/>
      <c r="B66" s="156"/>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3">
      <c r="A67" s="150"/>
      <c r="B67" s="156"/>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3">
      <c r="A68" s="150"/>
      <c r="B68" s="156"/>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3">
      <c r="A69" s="150"/>
      <c r="B69" s="156"/>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3">
      <c r="A70" s="150"/>
      <c r="B70" s="156"/>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3">
      <c r="A71" s="150"/>
      <c r="B71" s="156"/>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3">
      <c r="A72" s="150"/>
      <c r="B72" s="156"/>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3">
      <c r="A73" s="150"/>
      <c r="B73" s="156"/>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3">
      <c r="A74" s="151"/>
      <c r="B74" s="157"/>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3">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3">
      <c r="A76" s="149" t="s">
        <v>726</v>
      </c>
      <c r="B76" s="155"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3">
      <c r="A77" s="150"/>
      <c r="B77" s="156"/>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3">
      <c r="A78" s="150"/>
      <c r="B78" s="156"/>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3">
      <c r="A79" s="150"/>
      <c r="B79" s="156"/>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3">
      <c r="A80" s="150"/>
      <c r="B80" s="156"/>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3">
      <c r="A81" s="150"/>
      <c r="B81" s="156"/>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3">
      <c r="A82" s="150"/>
      <c r="B82" s="156"/>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3">
      <c r="A83" s="151"/>
      <c r="B83" s="157"/>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3">
      <c r="A84" s="149" t="s">
        <v>31</v>
      </c>
      <c r="B84" s="155"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3">
      <c r="A85" s="151"/>
      <c r="B85" s="157"/>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3">
      <c r="A86" s="149" t="s">
        <v>32</v>
      </c>
      <c r="B86" s="155"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3">
      <c r="A87" s="151"/>
      <c r="B87" s="157"/>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3">
      <c r="A88" s="149" t="s">
        <v>33</v>
      </c>
      <c r="B88" s="155"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3">
      <c r="A89" s="150"/>
      <c r="B89" s="156"/>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3">
      <c r="A90" s="151"/>
      <c r="B90" s="157"/>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3">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3">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3">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3">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3">
      <c r="A95" s="149" t="s">
        <v>38</v>
      </c>
      <c r="B95" s="155"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3">
      <c r="A96" s="151"/>
      <c r="B96" s="157"/>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3">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3">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3">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3">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3">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95:A96"/>
    <mergeCell ref="B95:B96"/>
    <mergeCell ref="A84:A85"/>
    <mergeCell ref="B84:B85"/>
    <mergeCell ref="A86:A87"/>
    <mergeCell ref="B86:B87"/>
    <mergeCell ref="A88:A90"/>
    <mergeCell ref="B88:B90"/>
    <mergeCell ref="A62:A64"/>
    <mergeCell ref="B62:B64"/>
    <mergeCell ref="A65:A74"/>
    <mergeCell ref="B65:B74"/>
    <mergeCell ref="A76:A83"/>
    <mergeCell ref="B76:B83"/>
    <mergeCell ref="A37:A46"/>
    <mergeCell ref="B37:B46"/>
    <mergeCell ref="A47:A57"/>
    <mergeCell ref="B47:B57"/>
    <mergeCell ref="A59:A61"/>
    <mergeCell ref="B59:B61"/>
    <mergeCell ref="A28:A29"/>
    <mergeCell ref="B28:B29"/>
    <mergeCell ref="A30:A31"/>
    <mergeCell ref="B30:B31"/>
    <mergeCell ref="A32:A36"/>
    <mergeCell ref="B32:B36"/>
    <mergeCell ref="A18:A22"/>
    <mergeCell ref="B18:B22"/>
    <mergeCell ref="A23:A24"/>
    <mergeCell ref="B23:B24"/>
    <mergeCell ref="A25:A26"/>
    <mergeCell ref="B25:B26"/>
    <mergeCell ref="A15:A17"/>
    <mergeCell ref="B15:B17"/>
    <mergeCell ref="B1:E5"/>
    <mergeCell ref="A7:H7"/>
    <mergeCell ref="A8:H8"/>
    <mergeCell ref="A11:A14"/>
    <mergeCell ref="B11:B14"/>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F1" workbookViewId="0">
      <selection activeCell="J8" sqref="J8:N8"/>
    </sheetView>
  </sheetViews>
  <sheetFormatPr baseColWidth="10" defaultColWidth="11.44140625" defaultRowHeight="13.2" x14ac:dyDescent="0.3"/>
  <cols>
    <col min="1" max="1" width="47.88671875" style="45" customWidth="1"/>
    <col min="2" max="2" width="30" style="45" customWidth="1"/>
    <col min="3" max="3" width="89.44140625" style="45" customWidth="1"/>
    <col min="4" max="8" width="9.44140625" style="45" customWidth="1"/>
    <col min="9" max="9" width="7.33203125" style="45" hidden="1" customWidth="1"/>
    <col min="10" max="10" width="59.88671875" style="45" customWidth="1"/>
    <col min="11" max="14" width="33.109375" style="45" customWidth="1"/>
    <col min="15" max="16384" width="11.44140625" style="45"/>
  </cols>
  <sheetData>
    <row r="1" spans="1:14" x14ac:dyDescent="0.3">
      <c r="B1" s="112" t="s">
        <v>795</v>
      </c>
      <c r="C1" s="113"/>
      <c r="D1" s="113"/>
      <c r="E1" s="113"/>
    </row>
    <row r="2" spans="1:14" x14ac:dyDescent="0.3">
      <c r="B2" s="113"/>
      <c r="C2" s="113"/>
      <c r="D2" s="113"/>
      <c r="E2" s="113"/>
    </row>
    <row r="3" spans="1:14" x14ac:dyDescent="0.3">
      <c r="B3" s="113"/>
      <c r="C3" s="113"/>
      <c r="D3" s="113"/>
      <c r="E3" s="113"/>
    </row>
    <row r="4" spans="1:14" x14ac:dyDescent="0.3">
      <c r="B4" s="113"/>
      <c r="C4" s="113"/>
      <c r="D4" s="113"/>
      <c r="E4" s="113"/>
    </row>
    <row r="5" spans="1:14" x14ac:dyDescent="0.3">
      <c r="B5" s="113"/>
      <c r="C5" s="113"/>
      <c r="D5" s="113"/>
      <c r="E5" s="113"/>
    </row>
    <row r="6" spans="1:14" x14ac:dyDescent="0.3">
      <c r="A6" s="46"/>
    </row>
    <row r="7" spans="1:14" ht="43.5" customHeight="1" x14ac:dyDescent="0.3">
      <c r="A7" s="114" t="s">
        <v>792</v>
      </c>
      <c r="B7" s="114"/>
      <c r="C7" s="114"/>
      <c r="D7" s="114"/>
      <c r="E7" s="114"/>
      <c r="F7" s="114"/>
      <c r="G7" s="114"/>
      <c r="H7" s="114"/>
      <c r="J7" s="115" t="s">
        <v>847</v>
      </c>
      <c r="K7" s="115"/>
      <c r="L7" s="115"/>
      <c r="M7" s="115"/>
      <c r="N7" s="115"/>
    </row>
    <row r="8" spans="1:14" ht="20.25" customHeight="1" x14ac:dyDescent="0.3">
      <c r="A8" s="114" t="s">
        <v>793</v>
      </c>
      <c r="B8" s="114"/>
      <c r="C8" s="114"/>
      <c r="D8" s="114"/>
      <c r="E8" s="114"/>
      <c r="F8" s="114"/>
      <c r="G8" s="114"/>
      <c r="H8" s="114"/>
      <c r="J8" s="132" t="s">
        <v>855</v>
      </c>
      <c r="K8" s="132"/>
      <c r="L8" s="132"/>
      <c r="M8" s="132"/>
      <c r="N8" s="132"/>
    </row>
    <row r="9" spans="1:14" ht="2.25" customHeight="1" x14ac:dyDescent="0.3">
      <c r="A9" s="47"/>
      <c r="B9" s="47"/>
    </row>
    <row r="10" spans="1:14" ht="24" x14ac:dyDescent="0.3">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16.5" customHeight="1" x14ac:dyDescent="0.3">
      <c r="A11" s="109" t="s">
        <v>22</v>
      </c>
      <c r="B11" s="110"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83"/>
      <c r="K11" s="83"/>
      <c r="L11" s="83"/>
      <c r="M11" s="83"/>
      <c r="N11" s="83"/>
    </row>
    <row r="12" spans="1:14" ht="16.5" customHeight="1" x14ac:dyDescent="0.3">
      <c r="A12" s="109"/>
      <c r="B12" s="110"/>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84"/>
      <c r="K12" s="84"/>
      <c r="L12" s="84"/>
      <c r="M12" s="84"/>
      <c r="N12" s="84"/>
    </row>
    <row r="13" spans="1:14" ht="16.5" customHeight="1" x14ac:dyDescent="0.3">
      <c r="A13" s="109"/>
      <c r="B13" s="110"/>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85"/>
      <c r="K13" s="85"/>
      <c r="L13" s="85"/>
      <c r="M13" s="85"/>
      <c r="N13" s="85"/>
    </row>
    <row r="14" spans="1:14" ht="24" customHeight="1" x14ac:dyDescent="0.3">
      <c r="A14" s="109"/>
      <c r="B14" s="110"/>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85"/>
      <c r="K14" s="85"/>
      <c r="L14" s="85"/>
      <c r="M14" s="85"/>
      <c r="N14" s="85"/>
    </row>
    <row r="15" spans="1:14" ht="16.5" customHeight="1" x14ac:dyDescent="0.3">
      <c r="A15" s="109" t="s">
        <v>23</v>
      </c>
      <c r="B15" s="111"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101" t="s">
        <v>856</v>
      </c>
      <c r="K15" s="101" t="s">
        <v>856</v>
      </c>
      <c r="L15" s="101" t="s">
        <v>856</v>
      </c>
      <c r="M15" s="101" t="s">
        <v>856</v>
      </c>
      <c r="N15" s="101" t="s">
        <v>856</v>
      </c>
    </row>
    <row r="16" spans="1:14" ht="16.5" customHeight="1" x14ac:dyDescent="0.3">
      <c r="A16" s="109"/>
      <c r="B16" s="111"/>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108"/>
      <c r="K16" s="108"/>
      <c r="L16" s="108"/>
      <c r="M16" s="108"/>
      <c r="N16" s="108"/>
    </row>
    <row r="17" spans="1:14" ht="16.5" customHeight="1" x14ac:dyDescent="0.3">
      <c r="A17" s="109"/>
      <c r="B17" s="111"/>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103"/>
      <c r="K17" s="103"/>
      <c r="L17" s="103"/>
      <c r="M17" s="103"/>
      <c r="N17" s="103"/>
    </row>
    <row r="18" spans="1:14" ht="16.5" customHeight="1" x14ac:dyDescent="0.3">
      <c r="A18" s="109" t="s">
        <v>24</v>
      </c>
      <c r="B18" s="110"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84"/>
      <c r="K18" s="84"/>
      <c r="L18" s="84"/>
      <c r="M18" s="84"/>
      <c r="N18" s="84"/>
    </row>
    <row r="19" spans="1:14" ht="16.5" customHeight="1" x14ac:dyDescent="0.3">
      <c r="A19" s="109"/>
      <c r="B19" s="110"/>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83"/>
      <c r="K19" s="83"/>
      <c r="L19" s="83"/>
      <c r="M19" s="83"/>
      <c r="N19" s="83"/>
    </row>
    <row r="20" spans="1:14" ht="16.5" customHeight="1" x14ac:dyDescent="0.3">
      <c r="A20" s="109"/>
      <c r="B20" s="110"/>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84"/>
      <c r="K20" s="84"/>
      <c r="L20" s="84"/>
      <c r="M20" s="84"/>
      <c r="N20" s="84"/>
    </row>
    <row r="21" spans="1:14" ht="16.5" customHeight="1" x14ac:dyDescent="0.3">
      <c r="A21" s="109"/>
      <c r="B21" s="110"/>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84"/>
      <c r="K21" s="84"/>
      <c r="L21" s="84"/>
      <c r="M21" s="84"/>
      <c r="N21" s="84"/>
    </row>
    <row r="22" spans="1:14" ht="16.5" customHeight="1" x14ac:dyDescent="0.3">
      <c r="A22" s="109"/>
      <c r="B22" s="110"/>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83"/>
      <c r="K22" s="83"/>
      <c r="L22" s="83"/>
      <c r="M22" s="83"/>
      <c r="N22" s="83"/>
    </row>
    <row r="23" spans="1:14" ht="18" customHeight="1" x14ac:dyDescent="0.3">
      <c r="A23" s="109" t="s">
        <v>25</v>
      </c>
      <c r="B23" s="110"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84"/>
      <c r="K23" s="84"/>
      <c r="L23" s="84"/>
      <c r="M23" s="84"/>
      <c r="N23" s="84"/>
    </row>
    <row r="24" spans="1:14" ht="18" customHeight="1" x14ac:dyDescent="0.3">
      <c r="A24" s="109"/>
      <c r="B24" s="110"/>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83"/>
      <c r="K24" s="83"/>
      <c r="L24" s="83"/>
      <c r="M24" s="83"/>
      <c r="N24" s="83"/>
    </row>
    <row r="25" spans="1:14" ht="18" customHeight="1" x14ac:dyDescent="0.3">
      <c r="A25" s="109" t="s">
        <v>26</v>
      </c>
      <c r="B25" s="110"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83"/>
      <c r="K25" s="83"/>
      <c r="L25" s="83"/>
      <c r="M25" s="83"/>
      <c r="N25" s="83"/>
    </row>
    <row r="26" spans="1:14" ht="18" customHeight="1" x14ac:dyDescent="0.3">
      <c r="A26" s="109"/>
      <c r="B26" s="110"/>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84"/>
      <c r="K26" s="84"/>
      <c r="L26" s="84"/>
      <c r="M26" s="84"/>
      <c r="N26" s="84"/>
    </row>
    <row r="27" spans="1:14" ht="24.75" customHeight="1" x14ac:dyDescent="0.3">
      <c r="A27" s="64" t="s">
        <v>27</v>
      </c>
      <c r="B27" s="65" t="str">
        <f>VLOOKUP(A27,'Ind. depurados'!C$10:L$39,10,0)</f>
        <v>MSPS</v>
      </c>
      <c r="C27" s="52" t="s">
        <v>830</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86"/>
      <c r="K27" s="86"/>
      <c r="L27" s="86"/>
      <c r="M27" s="86"/>
      <c r="N27" s="86"/>
    </row>
    <row r="28" spans="1:14" ht="156" customHeight="1" x14ac:dyDescent="0.3">
      <c r="A28" s="109" t="s">
        <v>28</v>
      </c>
      <c r="B28" s="111"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101" t="s">
        <v>857</v>
      </c>
      <c r="K28" s="101" t="s">
        <v>860</v>
      </c>
      <c r="L28" s="104" t="s">
        <v>859</v>
      </c>
      <c r="M28" s="106" t="s">
        <v>858</v>
      </c>
      <c r="N28" s="106" t="s">
        <v>858</v>
      </c>
    </row>
    <row r="29" spans="1:14" ht="78" customHeight="1" x14ac:dyDescent="0.3">
      <c r="A29" s="109"/>
      <c r="B29" s="111"/>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102"/>
      <c r="K29" s="103"/>
      <c r="L29" s="105"/>
      <c r="M29" s="107"/>
      <c r="N29" s="107"/>
    </row>
    <row r="30" spans="1:14" ht="16.5" customHeight="1" x14ac:dyDescent="0.3">
      <c r="A30" s="109" t="s">
        <v>29</v>
      </c>
      <c r="B30" s="110"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84"/>
      <c r="K30" s="84"/>
      <c r="L30" s="84"/>
      <c r="M30" s="84"/>
      <c r="N30" s="84"/>
    </row>
    <row r="31" spans="1:14" ht="16.5" customHeight="1" x14ac:dyDescent="0.3">
      <c r="A31" s="109"/>
      <c r="B31" s="110"/>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84"/>
      <c r="K31" s="84"/>
      <c r="L31" s="84"/>
      <c r="M31" s="84"/>
      <c r="N31" s="84"/>
    </row>
    <row r="32" spans="1:14" ht="16.5" customHeight="1" x14ac:dyDescent="0.3">
      <c r="A32" s="109" t="s">
        <v>30</v>
      </c>
      <c r="B32" s="110"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84"/>
      <c r="K32" s="84"/>
      <c r="L32" s="84"/>
      <c r="M32" s="84"/>
      <c r="N32" s="84"/>
    </row>
    <row r="33" spans="1:14" ht="23.25" customHeight="1" x14ac:dyDescent="0.3">
      <c r="A33" s="109"/>
      <c r="B33" s="110"/>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84"/>
      <c r="K33" s="84"/>
      <c r="L33" s="84"/>
      <c r="M33" s="84"/>
      <c r="N33" s="84"/>
    </row>
    <row r="34" spans="1:14" ht="16.5" customHeight="1" x14ac:dyDescent="0.3">
      <c r="A34" s="109"/>
      <c r="B34" s="110"/>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84"/>
      <c r="K34" s="84"/>
      <c r="L34" s="84"/>
      <c r="M34" s="84"/>
      <c r="N34" s="84"/>
    </row>
    <row r="35" spans="1:14" ht="21.75" customHeight="1" x14ac:dyDescent="0.3">
      <c r="A35" s="109"/>
      <c r="B35" s="110"/>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84"/>
      <c r="K35" s="84"/>
      <c r="L35" s="84"/>
      <c r="M35" s="84"/>
      <c r="N35" s="84"/>
    </row>
    <row r="36" spans="1:14" ht="21.75" customHeight="1" x14ac:dyDescent="0.3">
      <c r="A36" s="109"/>
      <c r="B36" s="110"/>
      <c r="C36" s="71" t="s">
        <v>286</v>
      </c>
      <c r="D36" s="72">
        <f>VLOOKUP($C36,'Ind. depurados'!$C$44:$U$129,3,0)</f>
        <v>0</v>
      </c>
      <c r="E36" s="72">
        <f>VLOOKUP($C36,'Ind. depurados'!$C$44:$U$129,4,0)</f>
        <v>0</v>
      </c>
      <c r="F36" s="72">
        <f>VLOOKUP($C36,'Ind. depurados'!$C$44:$U$129,5,0)</f>
        <v>0</v>
      </c>
      <c r="G36" s="72">
        <f>VLOOKUP($C36,'Ind. depurados'!$C$44:$U$129,6,0)</f>
        <v>0</v>
      </c>
      <c r="H36" s="72">
        <f>VLOOKUP($C36,'Ind. depurados'!$C$44:$U$129,7,0)</f>
        <v>0</v>
      </c>
      <c r="I36" s="45" t="str">
        <f>VLOOKUP(C36,'Ind. depurados'!C$44:Q$140,15,0)</f>
        <v>SIN</v>
      </c>
      <c r="J36" s="84"/>
      <c r="K36" s="84"/>
      <c r="L36" s="84"/>
      <c r="M36" s="84"/>
      <c r="N36" s="84"/>
    </row>
    <row r="37" spans="1:14" ht="16.5" customHeight="1" x14ac:dyDescent="0.3">
      <c r="A37" s="109" t="s">
        <v>719</v>
      </c>
      <c r="B37" s="110"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80" t="str">
        <f>VLOOKUP(C37,'Ind. depurados'!C$44:Q$140,15,0)</f>
        <v>S1002</v>
      </c>
      <c r="J37" s="84"/>
      <c r="K37" s="84"/>
      <c r="L37" s="84"/>
      <c r="M37" s="84"/>
      <c r="N37" s="84"/>
    </row>
    <row r="38" spans="1:14" ht="21" customHeight="1" x14ac:dyDescent="0.3">
      <c r="A38" s="109"/>
      <c r="B38" s="110"/>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80" t="str">
        <f>VLOOKUP(C38,'Ind. depurados'!C$44:Q$140,15,0)</f>
        <v>S1003</v>
      </c>
      <c r="J38" s="84"/>
      <c r="K38" s="84"/>
      <c r="L38" s="84"/>
      <c r="M38" s="84"/>
      <c r="N38" s="84"/>
    </row>
    <row r="39" spans="1:14" ht="16.5" customHeight="1" x14ac:dyDescent="0.3">
      <c r="A39" s="109"/>
      <c r="B39" s="110"/>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80" t="str">
        <f>VLOOKUP(C39,'Ind. depurados'!C$44:Q$140,15,0)</f>
        <v>S1001</v>
      </c>
      <c r="J39" s="83"/>
      <c r="K39" s="83"/>
      <c r="L39" s="83"/>
      <c r="M39" s="83"/>
      <c r="N39" s="83"/>
    </row>
    <row r="40" spans="1:14" ht="16.5" customHeight="1" x14ac:dyDescent="0.3">
      <c r="A40" s="109"/>
      <c r="B40" s="110"/>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80" t="str">
        <f>VLOOKUP(C40,'Ind. depurados'!C$44:Q$140,15,0)</f>
        <v>SIN</v>
      </c>
      <c r="J40" s="84"/>
      <c r="K40" s="84"/>
      <c r="L40" s="84"/>
      <c r="M40" s="84"/>
      <c r="N40" s="84"/>
    </row>
    <row r="41" spans="1:14" ht="16.5" customHeight="1" x14ac:dyDescent="0.3">
      <c r="A41" s="109"/>
      <c r="B41" s="110"/>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80" t="str">
        <f>VLOOKUP(C41,'Ind. depurados'!C$44:Q$140,15,0)</f>
        <v>S204</v>
      </c>
      <c r="J41" s="83"/>
      <c r="K41" s="83"/>
      <c r="L41" s="83"/>
      <c r="M41" s="83"/>
      <c r="N41" s="83"/>
    </row>
    <row r="42" spans="1:14" ht="16.5" customHeight="1" x14ac:dyDescent="0.3">
      <c r="A42" s="109"/>
      <c r="B42" s="110"/>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80" t="str">
        <f>VLOOKUP(C42,'Ind. depurados'!C$44:Q$140,15,0)</f>
        <v>S1004</v>
      </c>
      <c r="J42" s="83"/>
      <c r="K42" s="83"/>
      <c r="L42" s="83"/>
      <c r="M42" s="83"/>
      <c r="N42" s="83"/>
    </row>
    <row r="43" spans="1:14" ht="16.5" customHeight="1" x14ac:dyDescent="0.3">
      <c r="A43" s="109"/>
      <c r="B43" s="110"/>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80" t="str">
        <f>VLOOKUP(C43,'Ind. depurados'!C$44:Q$140,15,0)</f>
        <v>S503</v>
      </c>
      <c r="J43" s="87"/>
      <c r="K43" s="87"/>
      <c r="L43" s="87"/>
      <c r="M43" s="87"/>
      <c r="N43" s="87"/>
    </row>
    <row r="44" spans="1:14" ht="16.5" customHeight="1" x14ac:dyDescent="0.3">
      <c r="A44" s="109"/>
      <c r="B44" s="110"/>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80" t="str">
        <f>VLOOKUP(C44,'Ind. depurados'!C$44:Q$140,15,0)</f>
        <v>S603</v>
      </c>
      <c r="J44" s="87"/>
      <c r="K44" s="87"/>
      <c r="L44" s="87"/>
      <c r="M44" s="87"/>
      <c r="N44" s="87"/>
    </row>
    <row r="45" spans="1:14" ht="16.5" customHeight="1" x14ac:dyDescent="0.3">
      <c r="A45" s="109"/>
      <c r="B45" s="110"/>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80" t="str">
        <f>VLOOKUP(C45,'Ind. depurados'!C$44:Q$140,15,0)</f>
        <v>S701</v>
      </c>
      <c r="J45" s="87"/>
      <c r="K45" s="87"/>
      <c r="L45" s="87"/>
      <c r="M45" s="87"/>
      <c r="N45" s="87"/>
    </row>
    <row r="46" spans="1:14" ht="16.5" customHeight="1" x14ac:dyDescent="0.3">
      <c r="A46" s="109"/>
      <c r="B46" s="110"/>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80" t="str">
        <f>VLOOKUP(C46,'Ind. depurados'!C$44:Q$140,15,0)</f>
        <v>S901</v>
      </c>
      <c r="J46" s="87"/>
      <c r="K46" s="87"/>
      <c r="L46" s="87"/>
      <c r="M46" s="87"/>
      <c r="N46" s="87"/>
    </row>
  </sheetData>
  <mergeCells count="33">
    <mergeCell ref="A11:A14"/>
    <mergeCell ref="B11:B14"/>
    <mergeCell ref="B1:E5"/>
    <mergeCell ref="A7:H7"/>
    <mergeCell ref="J7:N7"/>
    <mergeCell ref="A8:H8"/>
    <mergeCell ref="J8:N8"/>
    <mergeCell ref="A23:A24"/>
    <mergeCell ref="B23:B24"/>
    <mergeCell ref="A25:A26"/>
    <mergeCell ref="B25:B26"/>
    <mergeCell ref="A15:A17"/>
    <mergeCell ref="B15:B17"/>
    <mergeCell ref="A18:A22"/>
    <mergeCell ref="B18:B22"/>
    <mergeCell ref="A32:A36"/>
    <mergeCell ref="B32:B36"/>
    <mergeCell ref="A37:A46"/>
    <mergeCell ref="B37:B46"/>
    <mergeCell ref="A28:A29"/>
    <mergeCell ref="B28:B29"/>
    <mergeCell ref="A30:A31"/>
    <mergeCell ref="B30:B31"/>
    <mergeCell ref="J15:J17"/>
    <mergeCell ref="K15:K17"/>
    <mergeCell ref="L15:L17"/>
    <mergeCell ref="M15:M17"/>
    <mergeCell ref="N15:N17"/>
    <mergeCell ref="J28:J29"/>
    <mergeCell ref="K28:K29"/>
    <mergeCell ref="L28:L29"/>
    <mergeCell ref="N28:N29"/>
    <mergeCell ref="M28:M29"/>
  </mergeCells>
  <dataValidations count="1">
    <dataValidation type="list" allowBlank="1" showInputMessage="1" showErrorMessage="1" sqref="A18 A37 A32 A30 A27:A28 A25 A23">
      <formula1>$C$10:$C$19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J7:N7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D1" workbookViewId="0">
      <selection activeCell="J8" sqref="J8:N8"/>
    </sheetView>
  </sheetViews>
  <sheetFormatPr baseColWidth="10" defaultColWidth="11.44140625" defaultRowHeight="13.2" x14ac:dyDescent="0.3"/>
  <cols>
    <col min="1" max="1" width="47.88671875" style="45" customWidth="1"/>
    <col min="2" max="2" width="18.44140625" style="45" customWidth="1"/>
    <col min="3" max="3" width="89.44140625" style="45" customWidth="1"/>
    <col min="4" max="8" width="9.44140625" style="45" customWidth="1"/>
    <col min="9" max="9" width="0" style="45" hidden="1" customWidth="1"/>
    <col min="10" max="14" width="27.6640625" style="45" customWidth="1"/>
    <col min="15" max="16384" width="11.44140625" style="45"/>
  </cols>
  <sheetData>
    <row r="1" spans="1:14" ht="18" customHeight="1" x14ac:dyDescent="0.3">
      <c r="B1" s="112" t="s">
        <v>795</v>
      </c>
      <c r="C1" s="113"/>
      <c r="D1" s="113"/>
      <c r="E1" s="113"/>
    </row>
    <row r="2" spans="1:14" x14ac:dyDescent="0.3">
      <c r="B2" s="113"/>
      <c r="C2" s="113"/>
      <c r="D2" s="113"/>
      <c r="E2" s="113"/>
    </row>
    <row r="3" spans="1:14" x14ac:dyDescent="0.3">
      <c r="B3" s="113"/>
      <c r="C3" s="113"/>
      <c r="D3" s="113"/>
      <c r="E3" s="113"/>
    </row>
    <row r="4" spans="1:14" x14ac:dyDescent="0.3">
      <c r="B4" s="113"/>
      <c r="C4" s="113"/>
      <c r="D4" s="113"/>
      <c r="E4" s="113"/>
    </row>
    <row r="5" spans="1:14" x14ac:dyDescent="0.3">
      <c r="B5" s="113"/>
      <c r="C5" s="113"/>
      <c r="D5" s="113"/>
      <c r="E5" s="113"/>
    </row>
    <row r="6" spans="1:14" ht="7.5" customHeight="1" x14ac:dyDescent="0.3">
      <c r="A6" s="46"/>
    </row>
    <row r="7" spans="1:14" ht="43.5" customHeight="1" x14ac:dyDescent="0.3">
      <c r="A7" s="114" t="s">
        <v>792</v>
      </c>
      <c r="B7" s="114"/>
      <c r="C7" s="114"/>
      <c r="D7" s="114"/>
      <c r="E7" s="114"/>
      <c r="F7" s="114"/>
      <c r="G7" s="114"/>
      <c r="H7" s="114"/>
      <c r="J7" s="115" t="s">
        <v>847</v>
      </c>
      <c r="K7" s="115"/>
      <c r="L7" s="115"/>
      <c r="M7" s="115"/>
      <c r="N7" s="115"/>
    </row>
    <row r="8" spans="1:14" ht="20.25" customHeight="1" x14ac:dyDescent="0.3">
      <c r="A8" s="114" t="s">
        <v>831</v>
      </c>
      <c r="B8" s="114"/>
      <c r="C8" s="114"/>
      <c r="D8" s="114"/>
      <c r="E8" s="114"/>
      <c r="F8" s="114"/>
      <c r="G8" s="114"/>
      <c r="H8" s="114"/>
      <c r="J8" s="132" t="s">
        <v>855</v>
      </c>
      <c r="K8" s="132"/>
      <c r="L8" s="132"/>
      <c r="M8" s="132"/>
      <c r="N8" s="132"/>
    </row>
    <row r="9" spans="1:14" ht="2.25" customHeight="1" x14ac:dyDescent="0.3">
      <c r="A9" s="47"/>
      <c r="B9" s="47"/>
    </row>
    <row r="10" spans="1:14" ht="36" x14ac:dyDescent="0.3">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21.75" customHeight="1" x14ac:dyDescent="0.3">
      <c r="A11" s="119" t="s">
        <v>720</v>
      </c>
      <c r="B11" s="125"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88"/>
      <c r="K11" s="88"/>
      <c r="L11" s="88"/>
      <c r="M11" s="88"/>
      <c r="N11" s="88"/>
    </row>
    <row r="12" spans="1:14" ht="16.5" customHeight="1" x14ac:dyDescent="0.3">
      <c r="A12" s="120"/>
      <c r="B12" s="126"/>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88"/>
      <c r="K12" s="88"/>
      <c r="L12" s="88"/>
      <c r="M12" s="88"/>
      <c r="N12" s="88"/>
    </row>
    <row r="13" spans="1:14" ht="16.5" customHeight="1" x14ac:dyDescent="0.3">
      <c r="A13" s="120"/>
      <c r="B13" s="126"/>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88"/>
      <c r="K13" s="88"/>
      <c r="L13" s="88"/>
      <c r="M13" s="88"/>
      <c r="N13" s="88"/>
    </row>
    <row r="14" spans="1:14" ht="16.5" customHeight="1" x14ac:dyDescent="0.3">
      <c r="A14" s="120"/>
      <c r="B14" s="126"/>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88"/>
      <c r="K14" s="88"/>
      <c r="L14" s="88"/>
      <c r="M14" s="88"/>
      <c r="N14" s="88"/>
    </row>
    <row r="15" spans="1:14" ht="16.5" customHeight="1" x14ac:dyDescent="0.3">
      <c r="A15" s="120"/>
      <c r="B15" s="126"/>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88"/>
      <c r="K15" s="88"/>
      <c r="L15" s="88"/>
      <c r="M15" s="88"/>
      <c r="N15" s="88"/>
    </row>
    <row r="16" spans="1:14" ht="16.5" customHeight="1" x14ac:dyDescent="0.3">
      <c r="A16" s="109"/>
      <c r="B16" s="127"/>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88"/>
      <c r="K16" s="88"/>
      <c r="L16" s="88"/>
      <c r="M16" s="88"/>
      <c r="N16" s="88"/>
    </row>
    <row r="17" spans="1:14" ht="21.75" customHeight="1" x14ac:dyDescent="0.3">
      <c r="A17" s="120"/>
      <c r="B17" s="126"/>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88"/>
      <c r="K17" s="88"/>
      <c r="L17" s="88"/>
      <c r="M17" s="88"/>
      <c r="N17" s="88"/>
    </row>
    <row r="18" spans="1:14" ht="16.5" customHeight="1" x14ac:dyDescent="0.3">
      <c r="A18" s="120"/>
      <c r="B18" s="126"/>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88"/>
      <c r="K18" s="88"/>
      <c r="L18" s="88"/>
      <c r="M18" s="88"/>
      <c r="N18" s="88"/>
    </row>
    <row r="19" spans="1:14" ht="16.5" customHeight="1" x14ac:dyDescent="0.3">
      <c r="A19" s="120"/>
      <c r="B19" s="126"/>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88"/>
      <c r="K19" s="88"/>
      <c r="L19" s="88"/>
      <c r="M19" s="88"/>
      <c r="N19" s="88"/>
    </row>
    <row r="20" spans="1:14" ht="16.5" customHeight="1" x14ac:dyDescent="0.3">
      <c r="A20" s="120"/>
      <c r="B20" s="126"/>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88"/>
      <c r="K20" s="88"/>
      <c r="L20" s="88"/>
      <c r="M20" s="88"/>
      <c r="N20" s="88"/>
    </row>
    <row r="21" spans="1:14" ht="16.5" customHeight="1" x14ac:dyDescent="0.3">
      <c r="A21" s="121"/>
      <c r="B21" s="128"/>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88"/>
      <c r="K21" s="88"/>
      <c r="L21" s="88"/>
      <c r="M21" s="88"/>
      <c r="N21" s="88"/>
    </row>
    <row r="22" spans="1:14" ht="44.25" customHeight="1" x14ac:dyDescent="0.3">
      <c r="A22" s="64" t="s">
        <v>721</v>
      </c>
      <c r="B22" s="65"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88"/>
      <c r="K22" s="88"/>
      <c r="L22" s="88"/>
      <c r="M22" s="88"/>
      <c r="N22" s="88"/>
    </row>
    <row r="23" spans="1:14" ht="16.5" customHeight="1" x14ac:dyDescent="0.3">
      <c r="A23" s="119" t="s">
        <v>722</v>
      </c>
      <c r="B23" s="122"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88"/>
      <c r="K23" s="88"/>
      <c r="L23" s="88"/>
      <c r="M23" s="88"/>
      <c r="N23" s="88"/>
    </row>
    <row r="24" spans="1:14" ht="16.5" customHeight="1" x14ac:dyDescent="0.3">
      <c r="A24" s="120"/>
      <c r="B24" s="123"/>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88"/>
      <c r="K24" s="88"/>
      <c r="L24" s="88"/>
      <c r="M24" s="88"/>
      <c r="N24" s="88"/>
    </row>
    <row r="25" spans="1:14" ht="21.75" customHeight="1" x14ac:dyDescent="0.3">
      <c r="A25" s="121"/>
      <c r="B25" s="124"/>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88"/>
      <c r="K25" s="88"/>
      <c r="L25" s="88"/>
      <c r="M25" s="88"/>
      <c r="N25" s="88"/>
    </row>
    <row r="26" spans="1:14" ht="16.5" customHeight="1" x14ac:dyDescent="0.3">
      <c r="A26" s="119" t="s">
        <v>723</v>
      </c>
      <c r="B26" s="129"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116" t="s">
        <v>861</v>
      </c>
      <c r="K26" s="116" t="s">
        <v>861</v>
      </c>
      <c r="L26" s="116" t="s">
        <v>861</v>
      </c>
      <c r="M26" s="116" t="s">
        <v>861</v>
      </c>
      <c r="N26" s="116" t="s">
        <v>861</v>
      </c>
    </row>
    <row r="27" spans="1:14" ht="16.5" customHeight="1" x14ac:dyDescent="0.3">
      <c r="A27" s="120"/>
      <c r="B27" s="130"/>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117"/>
      <c r="K27" s="117"/>
      <c r="L27" s="117"/>
      <c r="M27" s="117"/>
      <c r="N27" s="117"/>
    </row>
    <row r="28" spans="1:14" ht="16.5" customHeight="1" x14ac:dyDescent="0.3">
      <c r="A28" s="121"/>
      <c r="B28" s="131"/>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118"/>
      <c r="K28" s="118"/>
      <c r="L28" s="118"/>
      <c r="M28" s="118"/>
      <c r="N28" s="118"/>
    </row>
    <row r="29" spans="1:14" ht="16.5" customHeight="1" x14ac:dyDescent="0.3">
      <c r="A29" s="119" t="s">
        <v>724</v>
      </c>
      <c r="B29" s="122"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88"/>
      <c r="K29" s="88"/>
      <c r="L29" s="88"/>
      <c r="M29" s="88"/>
      <c r="N29" s="88"/>
    </row>
    <row r="30" spans="1:14" ht="16.5" customHeight="1" x14ac:dyDescent="0.3">
      <c r="A30" s="120"/>
      <c r="B30" s="123"/>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88"/>
      <c r="K30" s="88"/>
      <c r="L30" s="88"/>
      <c r="M30" s="88"/>
      <c r="N30" s="88"/>
    </row>
    <row r="31" spans="1:14" ht="16.5" customHeight="1" x14ac:dyDescent="0.3">
      <c r="A31" s="120"/>
      <c r="B31" s="123"/>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88"/>
      <c r="K31" s="88"/>
      <c r="L31" s="88"/>
      <c r="M31" s="88"/>
      <c r="N31" s="88"/>
    </row>
    <row r="32" spans="1:14" ht="22.5" customHeight="1" x14ac:dyDescent="0.3">
      <c r="A32" s="120"/>
      <c r="B32" s="123"/>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88"/>
      <c r="K32" s="88"/>
      <c r="L32" s="88"/>
      <c r="M32" s="88"/>
      <c r="N32" s="88"/>
    </row>
    <row r="33" spans="1:14" ht="22.5" customHeight="1" x14ac:dyDescent="0.3">
      <c r="A33" s="120"/>
      <c r="B33" s="123"/>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88"/>
      <c r="K33" s="88"/>
      <c r="L33" s="88"/>
      <c r="M33" s="88"/>
      <c r="N33" s="88"/>
    </row>
    <row r="34" spans="1:14" ht="22.5" customHeight="1" x14ac:dyDescent="0.3">
      <c r="A34" s="120"/>
      <c r="B34" s="123"/>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88"/>
      <c r="K34" s="88"/>
      <c r="L34" s="88"/>
      <c r="M34" s="88"/>
      <c r="N34" s="88"/>
    </row>
    <row r="35" spans="1:14" ht="16.5" customHeight="1" x14ac:dyDescent="0.3">
      <c r="A35" s="120"/>
      <c r="B35" s="123"/>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88"/>
      <c r="K35" s="88"/>
      <c r="L35" s="88"/>
      <c r="M35" s="88"/>
      <c r="N35" s="88"/>
    </row>
    <row r="36" spans="1:14" ht="16.5" customHeight="1" x14ac:dyDescent="0.3">
      <c r="A36" s="120"/>
      <c r="B36" s="123"/>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88"/>
      <c r="K36" s="88"/>
      <c r="L36" s="88"/>
      <c r="M36" s="88"/>
      <c r="N36" s="88"/>
    </row>
    <row r="37" spans="1:14" ht="16.5" customHeight="1" x14ac:dyDescent="0.3">
      <c r="A37" s="120"/>
      <c r="B37" s="123"/>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88"/>
      <c r="K37" s="88"/>
      <c r="L37" s="88"/>
      <c r="M37" s="88"/>
      <c r="N37" s="88"/>
    </row>
    <row r="38" spans="1:14" ht="16.5" customHeight="1" x14ac:dyDescent="0.3">
      <c r="A38" s="121"/>
      <c r="B38" s="124"/>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88"/>
      <c r="K38" s="88"/>
      <c r="L38" s="88"/>
      <c r="M38" s="88"/>
      <c r="N38" s="88"/>
    </row>
    <row r="39" spans="1:14" ht="39" hidden="1" customHeight="1" x14ac:dyDescent="0.3">
      <c r="A39" s="64" t="s">
        <v>725</v>
      </c>
      <c r="B39" s="65"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88"/>
      <c r="K39" s="88"/>
      <c r="L39" s="88"/>
      <c r="M39" s="88"/>
      <c r="N39" s="88"/>
    </row>
    <row r="40" spans="1:14" ht="16.5" customHeight="1" x14ac:dyDescent="0.3">
      <c r="A40" s="119" t="s">
        <v>726</v>
      </c>
      <c r="B40" s="122"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88"/>
      <c r="K40" s="88"/>
      <c r="L40" s="88"/>
      <c r="M40" s="88"/>
      <c r="N40" s="88"/>
    </row>
    <row r="41" spans="1:14" ht="16.5" customHeight="1" x14ac:dyDescent="0.3">
      <c r="A41" s="120"/>
      <c r="B41" s="123"/>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88"/>
      <c r="K41" s="88"/>
      <c r="L41" s="88"/>
      <c r="M41" s="88"/>
      <c r="N41" s="88"/>
    </row>
    <row r="42" spans="1:14" ht="16.5" customHeight="1" x14ac:dyDescent="0.3">
      <c r="A42" s="120"/>
      <c r="B42" s="123"/>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88"/>
      <c r="K42" s="88"/>
      <c r="L42" s="88"/>
      <c r="M42" s="88"/>
      <c r="N42" s="88"/>
    </row>
    <row r="43" spans="1:14" ht="16.5" customHeight="1" x14ac:dyDescent="0.3">
      <c r="A43" s="120"/>
      <c r="B43" s="123"/>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88"/>
      <c r="K43" s="88"/>
      <c r="L43" s="88"/>
      <c r="M43" s="88"/>
      <c r="N43" s="88"/>
    </row>
    <row r="44" spans="1:14" ht="16.5" customHeight="1" x14ac:dyDescent="0.3">
      <c r="A44" s="120"/>
      <c r="B44" s="123"/>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88"/>
      <c r="K44" s="88"/>
      <c r="L44" s="88"/>
      <c r="M44" s="88"/>
      <c r="N44" s="88"/>
    </row>
    <row r="45" spans="1:14" ht="16.5" customHeight="1" x14ac:dyDescent="0.3">
      <c r="A45" s="120"/>
      <c r="B45" s="123"/>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88"/>
      <c r="K45" s="88"/>
      <c r="L45" s="88"/>
      <c r="M45" s="88"/>
      <c r="N45" s="88"/>
    </row>
    <row r="46" spans="1:14" ht="16.5" customHeight="1" x14ac:dyDescent="0.3">
      <c r="A46" s="120"/>
      <c r="B46" s="123"/>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88"/>
      <c r="K46" s="88"/>
      <c r="L46" s="88"/>
      <c r="M46" s="88"/>
      <c r="N46" s="88"/>
    </row>
    <row r="47" spans="1:14" ht="26.25" customHeight="1" x14ac:dyDescent="0.3">
      <c r="A47" s="121"/>
      <c r="B47" s="124"/>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88"/>
      <c r="K47" s="88"/>
      <c r="L47" s="88"/>
      <c r="M47" s="88"/>
      <c r="N47" s="88"/>
    </row>
  </sheetData>
  <mergeCells count="20">
    <mergeCell ref="B1:E5"/>
    <mergeCell ref="A7:H7"/>
    <mergeCell ref="J7:N7"/>
    <mergeCell ref="A8:H8"/>
    <mergeCell ref="J8:N8"/>
    <mergeCell ref="A29:A38"/>
    <mergeCell ref="B29:B38"/>
    <mergeCell ref="A40:A47"/>
    <mergeCell ref="B40:B47"/>
    <mergeCell ref="A11:A21"/>
    <mergeCell ref="B11:B21"/>
    <mergeCell ref="A23:A25"/>
    <mergeCell ref="B23:B25"/>
    <mergeCell ref="A26:A28"/>
    <mergeCell ref="B26:B28"/>
    <mergeCell ref="J26:J28"/>
    <mergeCell ref="K26:K28"/>
    <mergeCell ref="L26:L28"/>
    <mergeCell ref="M26:M28"/>
    <mergeCell ref="N26:N2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19"/>
  <sheetViews>
    <sheetView topLeftCell="J1" workbookViewId="0">
      <selection activeCell="J8" sqref="J8:N8"/>
    </sheetView>
  </sheetViews>
  <sheetFormatPr baseColWidth="10" defaultColWidth="11.44140625" defaultRowHeight="13.2" x14ac:dyDescent="0.3"/>
  <cols>
    <col min="1" max="1" width="43.5546875" style="45" customWidth="1"/>
    <col min="2" max="2" width="30" style="45" customWidth="1"/>
    <col min="3" max="3" width="89.44140625" style="45" customWidth="1"/>
    <col min="4" max="8" width="9.44140625" style="45" customWidth="1"/>
    <col min="9" max="9" width="0" style="45" hidden="1" customWidth="1"/>
    <col min="10" max="10" width="134.44140625" style="45" customWidth="1"/>
    <col min="11" max="14" width="27.6640625" style="45" customWidth="1"/>
    <col min="15" max="16384" width="11.44140625" style="45"/>
  </cols>
  <sheetData>
    <row r="1" spans="1:14" x14ac:dyDescent="0.3">
      <c r="B1" s="112" t="s">
        <v>795</v>
      </c>
      <c r="C1" s="113"/>
      <c r="D1" s="113"/>
      <c r="E1" s="113"/>
    </row>
    <row r="2" spans="1:14" x14ac:dyDescent="0.3">
      <c r="B2" s="113"/>
      <c r="C2" s="113"/>
      <c r="D2" s="113"/>
      <c r="E2" s="113"/>
    </row>
    <row r="3" spans="1:14" x14ac:dyDescent="0.3">
      <c r="B3" s="113"/>
      <c r="C3" s="113"/>
      <c r="D3" s="113"/>
      <c r="E3" s="113"/>
    </row>
    <row r="4" spans="1:14" x14ac:dyDescent="0.3">
      <c r="B4" s="113"/>
      <c r="C4" s="113"/>
      <c r="D4" s="113"/>
      <c r="E4" s="113"/>
    </row>
    <row r="5" spans="1:14" x14ac:dyDescent="0.3">
      <c r="B5" s="113"/>
      <c r="C5" s="113"/>
      <c r="D5" s="113"/>
      <c r="E5" s="113"/>
    </row>
    <row r="6" spans="1:14" x14ac:dyDescent="0.3">
      <c r="A6" s="46"/>
    </row>
    <row r="7" spans="1:14" ht="43.5" customHeight="1" x14ac:dyDescent="0.3">
      <c r="A7" s="114" t="s">
        <v>792</v>
      </c>
      <c r="B7" s="114"/>
      <c r="C7" s="114"/>
      <c r="D7" s="114"/>
      <c r="E7" s="114"/>
      <c r="F7" s="114"/>
      <c r="G7" s="114"/>
      <c r="H7" s="114"/>
      <c r="J7" s="115" t="s">
        <v>847</v>
      </c>
      <c r="K7" s="115"/>
      <c r="L7" s="115"/>
      <c r="M7" s="115"/>
      <c r="N7" s="115"/>
    </row>
    <row r="8" spans="1:14" ht="20.25" customHeight="1" x14ac:dyDescent="0.3">
      <c r="A8" s="114" t="s">
        <v>832</v>
      </c>
      <c r="B8" s="114"/>
      <c r="C8" s="114"/>
      <c r="D8" s="114"/>
      <c r="E8" s="114"/>
      <c r="F8" s="114"/>
      <c r="G8" s="114"/>
      <c r="H8" s="114"/>
      <c r="J8" s="132" t="s">
        <v>855</v>
      </c>
      <c r="K8" s="132"/>
      <c r="L8" s="132"/>
      <c r="M8" s="132"/>
      <c r="N8" s="132"/>
    </row>
    <row r="9" spans="1:14" ht="2.25" customHeight="1" x14ac:dyDescent="0.3">
      <c r="A9" s="47"/>
      <c r="B9" s="47"/>
    </row>
    <row r="10" spans="1:14" ht="36" x14ac:dyDescent="0.3">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198.75" customHeight="1" x14ac:dyDescent="0.3">
      <c r="A11" s="119" t="s">
        <v>31</v>
      </c>
      <c r="B11" s="129"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133" t="s">
        <v>862</v>
      </c>
      <c r="K11" s="116" t="s">
        <v>860</v>
      </c>
      <c r="L11" s="116" t="s">
        <v>859</v>
      </c>
      <c r="M11" s="116" t="s">
        <v>858</v>
      </c>
      <c r="N11" s="116" t="s">
        <v>858</v>
      </c>
    </row>
    <row r="12" spans="1:14" ht="128.25" customHeight="1" x14ac:dyDescent="0.3">
      <c r="A12" s="121"/>
      <c r="B12" s="131"/>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134"/>
      <c r="K12" s="118"/>
      <c r="L12" s="118"/>
      <c r="M12" s="118"/>
      <c r="N12" s="118"/>
    </row>
    <row r="13" spans="1:14" ht="21" customHeight="1" x14ac:dyDescent="0.3">
      <c r="A13" s="119" t="s">
        <v>32</v>
      </c>
      <c r="B13" s="122"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88"/>
      <c r="K13" s="88"/>
      <c r="L13" s="88"/>
      <c r="M13" s="88"/>
      <c r="N13" s="88"/>
    </row>
    <row r="14" spans="1:14" ht="21" customHeight="1" x14ac:dyDescent="0.3">
      <c r="A14" s="121"/>
      <c r="B14" s="124"/>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88"/>
      <c r="K14" s="88"/>
      <c r="L14" s="88"/>
      <c r="M14" s="88"/>
      <c r="N14" s="88"/>
    </row>
    <row r="15" spans="1:14" ht="16.5" customHeight="1" x14ac:dyDescent="0.3">
      <c r="A15" s="119" t="s">
        <v>33</v>
      </c>
      <c r="B15" s="122"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88"/>
      <c r="K15" s="88"/>
      <c r="L15" s="88"/>
      <c r="M15" s="88"/>
      <c r="N15" s="88"/>
    </row>
    <row r="16" spans="1:14" ht="16.5" customHeight="1" x14ac:dyDescent="0.3">
      <c r="A16" s="120"/>
      <c r="B16" s="123"/>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88"/>
      <c r="K16" s="88"/>
      <c r="L16" s="88"/>
      <c r="M16" s="88"/>
      <c r="N16" s="88"/>
    </row>
    <row r="17" spans="1:14" ht="16.5" customHeight="1" x14ac:dyDescent="0.3">
      <c r="A17" s="121"/>
      <c r="B17" s="124"/>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88"/>
      <c r="K17" s="88"/>
      <c r="L17" s="88"/>
      <c r="M17" s="88"/>
      <c r="N17" s="88"/>
    </row>
    <row r="18" spans="1:14" ht="169.5" customHeight="1" x14ac:dyDescent="0.3">
      <c r="A18" s="64" t="s">
        <v>34</v>
      </c>
      <c r="B18" s="81"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57" t="s">
        <v>863</v>
      </c>
      <c r="K18" s="57" t="s">
        <v>860</v>
      </c>
      <c r="L18" s="57" t="s">
        <v>859</v>
      </c>
      <c r="M18" s="66" t="s">
        <v>858</v>
      </c>
      <c r="N18" s="66" t="s">
        <v>858</v>
      </c>
    </row>
    <row r="19" spans="1:14" ht="153.75" customHeight="1" x14ac:dyDescent="0.3">
      <c r="A19" s="64" t="s">
        <v>35</v>
      </c>
      <c r="B19" s="81"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57" t="s">
        <v>864</v>
      </c>
      <c r="K19" s="57" t="s">
        <v>860</v>
      </c>
      <c r="L19" s="57" t="s">
        <v>865</v>
      </c>
      <c r="M19" s="66" t="s">
        <v>858</v>
      </c>
      <c r="N19" s="66" t="s">
        <v>858</v>
      </c>
    </row>
  </sheetData>
  <mergeCells count="16">
    <mergeCell ref="B1:E5"/>
    <mergeCell ref="A7:H7"/>
    <mergeCell ref="J7:N7"/>
    <mergeCell ref="A8:H8"/>
    <mergeCell ref="J8:N8"/>
    <mergeCell ref="A11:A12"/>
    <mergeCell ref="B11:B12"/>
    <mergeCell ref="A13:A14"/>
    <mergeCell ref="B13:B14"/>
    <mergeCell ref="A15:A17"/>
    <mergeCell ref="B15:B17"/>
    <mergeCell ref="J11:J12"/>
    <mergeCell ref="K11:K12"/>
    <mergeCell ref="L11:L12"/>
    <mergeCell ref="M11:M12"/>
    <mergeCell ref="N11:N12"/>
  </mergeCells>
  <dataValidations count="1">
    <dataValidation type="list" allowBlank="1" showInputMessage="1" showErrorMessage="1" sqref="A18:A19 A15 A13">
      <formula1>$C$27:$C$31</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G15" sqref="G15"/>
    </sheetView>
  </sheetViews>
  <sheetFormatPr baseColWidth="10" defaultColWidth="11.44140625" defaultRowHeight="13.2" x14ac:dyDescent="0.3"/>
  <cols>
    <col min="1" max="1" width="47.88671875" style="45" customWidth="1"/>
    <col min="2" max="2" width="20.44140625" style="45" customWidth="1"/>
    <col min="3" max="3" width="89.44140625" style="45" customWidth="1"/>
    <col min="4" max="8" width="9.44140625" style="45" customWidth="1"/>
    <col min="9" max="9" width="0" style="45" hidden="1" customWidth="1"/>
    <col min="10" max="14" width="27.6640625" style="45" customWidth="1"/>
    <col min="15" max="16384" width="11.44140625" style="45"/>
  </cols>
  <sheetData>
    <row r="1" spans="1:14" x14ac:dyDescent="0.3">
      <c r="B1" s="112" t="s">
        <v>795</v>
      </c>
      <c r="C1" s="113"/>
      <c r="D1" s="113"/>
      <c r="E1" s="113"/>
    </row>
    <row r="2" spans="1:14" x14ac:dyDescent="0.3">
      <c r="B2" s="113"/>
      <c r="C2" s="113"/>
      <c r="D2" s="113"/>
      <c r="E2" s="113"/>
    </row>
    <row r="3" spans="1:14" x14ac:dyDescent="0.3">
      <c r="B3" s="113"/>
      <c r="C3" s="113"/>
      <c r="D3" s="113"/>
      <c r="E3" s="113"/>
    </row>
    <row r="4" spans="1:14" x14ac:dyDescent="0.3">
      <c r="B4" s="113"/>
      <c r="C4" s="113"/>
      <c r="D4" s="113"/>
      <c r="E4" s="113"/>
    </row>
    <row r="5" spans="1:14" x14ac:dyDescent="0.3">
      <c r="B5" s="113"/>
      <c r="C5" s="113"/>
      <c r="D5" s="113"/>
      <c r="E5" s="113"/>
    </row>
    <row r="6" spans="1:14" x14ac:dyDescent="0.3">
      <c r="A6" s="46"/>
    </row>
    <row r="7" spans="1:14" ht="43.5" customHeight="1" x14ac:dyDescent="0.3">
      <c r="A7" s="114" t="s">
        <v>792</v>
      </c>
      <c r="B7" s="114"/>
      <c r="C7" s="114"/>
      <c r="D7" s="114"/>
      <c r="E7" s="114"/>
      <c r="F7" s="114"/>
      <c r="G7" s="114"/>
      <c r="H7" s="114"/>
      <c r="J7" s="115" t="s">
        <v>847</v>
      </c>
      <c r="K7" s="115"/>
      <c r="L7" s="115"/>
      <c r="M7" s="115"/>
      <c r="N7" s="115"/>
    </row>
    <row r="8" spans="1:14" ht="20.25" customHeight="1" x14ac:dyDescent="0.3">
      <c r="A8" s="114" t="s">
        <v>833</v>
      </c>
      <c r="B8" s="114"/>
      <c r="C8" s="114"/>
      <c r="D8" s="114"/>
      <c r="E8" s="114"/>
      <c r="F8" s="114"/>
      <c r="G8" s="114"/>
      <c r="H8" s="114"/>
      <c r="J8" s="132" t="s">
        <v>855</v>
      </c>
      <c r="K8" s="132"/>
      <c r="L8" s="132"/>
      <c r="M8" s="132"/>
      <c r="N8" s="132"/>
    </row>
    <row r="9" spans="1:14" ht="2.25" customHeight="1" x14ac:dyDescent="0.3">
      <c r="A9" s="47"/>
      <c r="B9" s="47"/>
    </row>
    <row r="10" spans="1:14" ht="36" x14ac:dyDescent="0.3">
      <c r="A10" s="48" t="s">
        <v>19</v>
      </c>
      <c r="B10" s="49" t="s">
        <v>217</v>
      </c>
      <c r="C10" s="49" t="s">
        <v>3</v>
      </c>
      <c r="D10" s="50" t="s">
        <v>4</v>
      </c>
      <c r="E10" s="50" t="s">
        <v>5</v>
      </c>
      <c r="F10" s="50">
        <v>2016</v>
      </c>
      <c r="G10" s="50">
        <v>2017</v>
      </c>
      <c r="H10" s="51">
        <v>2018</v>
      </c>
      <c r="J10" s="51" t="s">
        <v>850</v>
      </c>
      <c r="K10" s="51" t="s">
        <v>854</v>
      </c>
      <c r="L10" s="51" t="s">
        <v>851</v>
      </c>
      <c r="M10" s="51" t="s">
        <v>852</v>
      </c>
      <c r="N10" s="51" t="s">
        <v>472</v>
      </c>
    </row>
    <row r="11" spans="1:14" ht="22.5" customHeight="1" x14ac:dyDescent="0.3">
      <c r="A11" s="64" t="s">
        <v>36</v>
      </c>
      <c r="B11" s="65"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88"/>
      <c r="K11" s="88"/>
      <c r="L11" s="88"/>
      <c r="M11" s="88"/>
      <c r="N11" s="88"/>
    </row>
    <row r="12" spans="1:14" ht="0.75" customHeight="1" x14ac:dyDescent="0.3">
      <c r="A12" s="64" t="s">
        <v>37</v>
      </c>
      <c r="B12" s="65"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88"/>
      <c r="K12" s="88"/>
      <c r="L12" s="88"/>
      <c r="M12" s="88"/>
      <c r="N12" s="88"/>
    </row>
    <row r="13" spans="1:14" ht="16.5" customHeight="1" x14ac:dyDescent="0.3">
      <c r="A13" s="119" t="s">
        <v>38</v>
      </c>
      <c r="B13" s="122"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88"/>
      <c r="K13" s="88"/>
      <c r="L13" s="88"/>
      <c r="M13" s="88"/>
      <c r="N13" s="88"/>
    </row>
    <row r="14" spans="1:14" ht="16.5" customHeight="1" x14ac:dyDescent="0.3">
      <c r="A14" s="121"/>
      <c r="B14" s="124"/>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88"/>
      <c r="K14" s="88"/>
      <c r="L14" s="88"/>
      <c r="M14" s="88"/>
      <c r="N14" s="88"/>
    </row>
    <row r="15" spans="1:14" ht="66.75" customHeight="1" x14ac:dyDescent="0.3">
      <c r="A15" s="64" t="s">
        <v>39</v>
      </c>
      <c r="B15" s="81"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57" t="s">
        <v>866</v>
      </c>
      <c r="K15" s="57" t="s">
        <v>866</v>
      </c>
      <c r="L15" s="57" t="s">
        <v>866</v>
      </c>
      <c r="M15" s="57" t="s">
        <v>866</v>
      </c>
      <c r="N15" s="57" t="s">
        <v>866</v>
      </c>
    </row>
    <row r="16" spans="1:14" ht="16.5" hidden="1" customHeight="1" x14ac:dyDescent="0.3">
      <c r="A16" s="64" t="s">
        <v>40</v>
      </c>
      <c r="B16" s="65" t="str">
        <f>VLOOKUP(A16,'Ind. depurados'!C$10:L$39,10,0)</f>
        <v>MSPS</v>
      </c>
      <c r="C16" s="52"/>
      <c r="D16" s="53" t="e">
        <f>VLOOKUP($C16,'Ind. depurados'!$C$44:$U$129,3,0)</f>
        <v>#N/A</v>
      </c>
      <c r="E16" s="53" t="e">
        <f>VLOOKUP($C16,'Ind. depurados'!$C$44:$U$129,4,0)</f>
        <v>#N/A</v>
      </c>
      <c r="F16" s="53" t="e">
        <f>VLOOKUP($C16,'Ind. depurados'!$C$44:$U$129,5,0)</f>
        <v>#N/A</v>
      </c>
      <c r="G16" s="53" t="e">
        <f>VLOOKUP($C16,'Ind. depurados'!$C$44:$U$129,6,0)</f>
        <v>#N/A</v>
      </c>
      <c r="H16" s="53" t="e">
        <f>VLOOKUP($C16,'Ind. depurados'!$C$44:$U$129,7,0)</f>
        <v>#N/A</v>
      </c>
      <c r="I16" s="45" t="e">
        <f>VLOOKUP(C16,'Ind. depurados'!C$44:Q$140,15,0)</f>
        <v>#N/A</v>
      </c>
      <c r="J16" s="57"/>
      <c r="K16" s="57"/>
      <c r="L16" s="57"/>
      <c r="M16" s="57"/>
      <c r="N16" s="57"/>
    </row>
    <row r="17" spans="1:14" ht="16.5" hidden="1" customHeight="1" x14ac:dyDescent="0.3">
      <c r="A17" s="64" t="s">
        <v>41</v>
      </c>
      <c r="B17" s="65" t="str">
        <f>VLOOKUP(A17,'Ind. depurados'!C$10:L$39,10,0)</f>
        <v>SNS - INVIMA</v>
      </c>
      <c r="C17" s="52"/>
      <c r="D17" s="53" t="e">
        <f>VLOOKUP($C17,'Ind. depurados'!$C$44:$U$129,3,0)</f>
        <v>#N/A</v>
      </c>
      <c r="E17" s="53" t="e">
        <f>VLOOKUP($C17,'Ind. depurados'!$C$44:$U$129,4,0)</f>
        <v>#N/A</v>
      </c>
      <c r="F17" s="53" t="e">
        <f>VLOOKUP($C17,'Ind. depurados'!$C$44:$U$129,5,0)</f>
        <v>#N/A</v>
      </c>
      <c r="G17" s="53" t="e">
        <f>VLOOKUP($C17,'Ind. depurados'!$C$44:$U$129,6,0)</f>
        <v>#N/A</v>
      </c>
      <c r="H17" s="53" t="e">
        <f>VLOOKUP($C17,'Ind. depurados'!$C$44:$U$129,7,0)</f>
        <v>#N/A</v>
      </c>
      <c r="I17" s="45" t="e">
        <f>VLOOKUP(C17,'Ind. depurados'!C$44:Q$140,15,0)</f>
        <v>#N/A</v>
      </c>
      <c r="J17" s="57"/>
      <c r="K17" s="57"/>
      <c r="L17" s="57"/>
      <c r="M17" s="57"/>
      <c r="N17" s="57"/>
    </row>
    <row r="18" spans="1:14" ht="16.5" hidden="1" customHeight="1" x14ac:dyDescent="0.3">
      <c r="A18" s="64" t="s">
        <v>42</v>
      </c>
      <c r="B18" s="65" t="str">
        <f>VLOOKUP(A18,'Ind. depurados'!C$10:L$39,10,0)</f>
        <v>MSPS</v>
      </c>
      <c r="C18" s="52"/>
      <c r="D18" s="53" t="e">
        <f>VLOOKUP($C18,'Ind. depurados'!$C$44:$U$129,3,0)</f>
        <v>#N/A</v>
      </c>
      <c r="E18" s="53" t="e">
        <f>VLOOKUP($C18,'Ind. depurados'!$C$44:$U$129,4,0)</f>
        <v>#N/A</v>
      </c>
      <c r="F18" s="53" t="e">
        <f>VLOOKUP($C18,'Ind. depurados'!$C$44:$U$129,5,0)</f>
        <v>#N/A</v>
      </c>
      <c r="G18" s="53" t="e">
        <f>VLOOKUP($C18,'Ind. depurados'!$C$44:$U$129,6,0)</f>
        <v>#N/A</v>
      </c>
      <c r="H18" s="53" t="e">
        <f>VLOOKUP($C18,'Ind. depurados'!$C$44:$U$129,7,0)</f>
        <v>#N/A</v>
      </c>
      <c r="I18" s="45" t="e">
        <f>VLOOKUP(C18,'Ind. depurados'!C$44:Q$140,15,0)</f>
        <v>#N/A</v>
      </c>
      <c r="J18" s="57"/>
      <c r="K18" s="57"/>
      <c r="L18" s="57"/>
      <c r="M18" s="57"/>
      <c r="N18" s="57"/>
    </row>
    <row r="19" spans="1:14" ht="25.5" customHeight="1" x14ac:dyDescent="0.3">
      <c r="A19" s="64" t="s">
        <v>43</v>
      </c>
      <c r="B19" s="65"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88"/>
      <c r="K19" s="88"/>
      <c r="L19" s="88"/>
      <c r="M19" s="88"/>
      <c r="N19" s="88"/>
    </row>
  </sheetData>
  <mergeCells count="7">
    <mergeCell ref="A13:A14"/>
    <mergeCell ref="B13:B14"/>
    <mergeCell ref="B1:E5"/>
    <mergeCell ref="A7:H7"/>
    <mergeCell ref="J7:N7"/>
    <mergeCell ref="A8:H8"/>
    <mergeCell ref="J8:N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J7:N7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48"/>
  <sheetViews>
    <sheetView topLeftCell="A35" zoomScaleNormal="100" workbookViewId="0">
      <selection activeCell="D36" sqref="D36"/>
    </sheetView>
  </sheetViews>
  <sheetFormatPr baseColWidth="10" defaultColWidth="11.44140625" defaultRowHeight="30" customHeight="1" x14ac:dyDescent="0.3"/>
  <cols>
    <col min="1" max="1" width="47.88671875" style="45" customWidth="1"/>
    <col min="2" max="2" width="30" style="67" customWidth="1"/>
    <col min="3" max="3" width="89.44140625" style="45" customWidth="1"/>
    <col min="4" max="8" width="9.44140625" style="45" customWidth="1"/>
    <col min="9" max="9" width="0" style="45" hidden="1" customWidth="1"/>
    <col min="10" max="10" width="149.88671875" style="45" customWidth="1"/>
    <col min="11" max="11" width="46.6640625" style="45" customWidth="1"/>
    <col min="12" max="12" width="27.6640625" style="45" customWidth="1"/>
    <col min="13" max="13" width="34.44140625" style="45" customWidth="1"/>
    <col min="14" max="14" width="45.6640625" style="45" bestFit="1" customWidth="1"/>
    <col min="15" max="16384" width="11.44140625" style="45"/>
  </cols>
  <sheetData>
    <row r="1" spans="1:14" ht="30" customHeight="1" x14ac:dyDescent="0.3">
      <c r="B1" s="112" t="s">
        <v>795</v>
      </c>
      <c r="C1" s="113"/>
      <c r="D1" s="113"/>
      <c r="E1" s="113"/>
    </row>
    <row r="2" spans="1:14" ht="30" customHeight="1" x14ac:dyDescent="0.3">
      <c r="B2" s="113"/>
      <c r="C2" s="113"/>
      <c r="D2" s="113"/>
      <c r="E2" s="113"/>
    </row>
    <row r="3" spans="1:14" ht="30" customHeight="1" x14ac:dyDescent="0.3">
      <c r="B3" s="113"/>
      <c r="C3" s="113"/>
      <c r="D3" s="113"/>
      <c r="E3" s="113"/>
    </row>
    <row r="4" spans="1:14" ht="30" customHeight="1" x14ac:dyDescent="0.3">
      <c r="B4" s="113"/>
      <c r="C4" s="113"/>
      <c r="D4" s="113"/>
      <c r="E4" s="113"/>
    </row>
    <row r="5" spans="1:14" ht="30" customHeight="1" x14ac:dyDescent="0.3">
      <c r="B5" s="113"/>
      <c r="C5" s="113"/>
      <c r="D5" s="113"/>
      <c r="E5" s="113"/>
    </row>
    <row r="6" spans="1:14" ht="30" customHeight="1" x14ac:dyDescent="0.3">
      <c r="A6" s="59"/>
    </row>
    <row r="7" spans="1:14" ht="30" customHeight="1" x14ac:dyDescent="0.3">
      <c r="A7" s="138" t="s">
        <v>796</v>
      </c>
      <c r="B7" s="138"/>
      <c r="C7" s="138"/>
      <c r="D7" s="138"/>
      <c r="E7" s="138"/>
      <c r="F7" s="138"/>
      <c r="G7" s="138"/>
      <c r="H7" s="138"/>
      <c r="J7" s="115" t="s">
        <v>847</v>
      </c>
      <c r="K7" s="115"/>
      <c r="L7" s="115"/>
      <c r="M7" s="115"/>
      <c r="N7" s="115"/>
    </row>
    <row r="8" spans="1:14" ht="30" customHeight="1" x14ac:dyDescent="0.3">
      <c r="A8" s="138" t="s">
        <v>797</v>
      </c>
      <c r="B8" s="138"/>
      <c r="C8" s="138"/>
      <c r="D8" s="138"/>
      <c r="E8" s="138"/>
      <c r="F8" s="138"/>
      <c r="G8" s="138"/>
      <c r="H8" s="138"/>
      <c r="J8" s="132" t="s">
        <v>855</v>
      </c>
      <c r="K8" s="132"/>
      <c r="L8" s="132"/>
      <c r="M8" s="132"/>
      <c r="N8" s="132"/>
    </row>
    <row r="9" spans="1:14" ht="30" customHeight="1" x14ac:dyDescent="0.3">
      <c r="A9" s="60"/>
      <c r="B9" s="68"/>
      <c r="C9" s="59"/>
      <c r="D9" s="59"/>
      <c r="E9" s="59"/>
      <c r="F9" s="59"/>
      <c r="G9" s="59"/>
      <c r="H9" s="59"/>
    </row>
    <row r="10" spans="1:14" ht="40.5" customHeight="1" x14ac:dyDescent="0.3">
      <c r="A10" s="61" t="s">
        <v>19</v>
      </c>
      <c r="B10" s="69" t="s">
        <v>217</v>
      </c>
      <c r="C10" s="61" t="s">
        <v>3</v>
      </c>
      <c r="D10" s="61" t="s">
        <v>4</v>
      </c>
      <c r="E10" s="61" t="s">
        <v>5</v>
      </c>
      <c r="F10" s="61">
        <v>2016</v>
      </c>
      <c r="G10" s="61">
        <v>2017</v>
      </c>
      <c r="H10" s="61">
        <v>2018</v>
      </c>
      <c r="J10" s="51" t="s">
        <v>850</v>
      </c>
      <c r="K10" s="51" t="s">
        <v>854</v>
      </c>
      <c r="L10" s="51" t="s">
        <v>851</v>
      </c>
      <c r="M10" s="51" t="s">
        <v>852</v>
      </c>
      <c r="N10" s="51" t="s">
        <v>472</v>
      </c>
    </row>
    <row r="11" spans="1:14" ht="105.75" customHeight="1" x14ac:dyDescent="0.3">
      <c r="A11" s="109" t="s">
        <v>798</v>
      </c>
      <c r="B11" s="135" t="s">
        <v>794</v>
      </c>
      <c r="C11" s="52" t="s">
        <v>799</v>
      </c>
      <c r="D11" s="54">
        <v>0</v>
      </c>
      <c r="E11" s="54">
        <v>10</v>
      </c>
      <c r="F11" s="54">
        <v>0</v>
      </c>
      <c r="G11" s="54">
        <v>5</v>
      </c>
      <c r="H11" s="54">
        <v>10</v>
      </c>
      <c r="I11" s="45" t="e">
        <f>VLOOKUP(C11,'Ind. depurados'!C$44:Q$140,15,0)</f>
        <v>#N/A</v>
      </c>
      <c r="J11" s="57" t="s">
        <v>867</v>
      </c>
      <c r="K11" s="57" t="s">
        <v>860</v>
      </c>
      <c r="L11" s="57" t="s">
        <v>868</v>
      </c>
      <c r="M11" s="66" t="s">
        <v>858</v>
      </c>
      <c r="N11" s="66" t="s">
        <v>858</v>
      </c>
    </row>
    <row r="12" spans="1:14" ht="95.25" customHeight="1" x14ac:dyDescent="0.3">
      <c r="A12" s="109"/>
      <c r="B12" s="135"/>
      <c r="C12" s="52" t="s">
        <v>853</v>
      </c>
      <c r="D12" s="54">
        <v>5</v>
      </c>
      <c r="E12" s="54">
        <v>10</v>
      </c>
      <c r="F12" s="54">
        <v>5</v>
      </c>
      <c r="G12" s="54">
        <v>10</v>
      </c>
      <c r="H12" s="54">
        <v>10</v>
      </c>
      <c r="I12" s="45" t="e">
        <f>VLOOKUP(C12,'Ind. depurados'!C$44:Q$140,15,0)</f>
        <v>#N/A</v>
      </c>
      <c r="J12" s="57" t="s">
        <v>869</v>
      </c>
      <c r="K12" s="57" t="s">
        <v>860</v>
      </c>
      <c r="L12" s="66" t="s">
        <v>859</v>
      </c>
      <c r="M12" s="66" t="s">
        <v>858</v>
      </c>
      <c r="N12" s="66" t="s">
        <v>858</v>
      </c>
    </row>
    <row r="13" spans="1:14" ht="148.5" customHeight="1" x14ac:dyDescent="0.3">
      <c r="A13" s="109"/>
      <c r="B13" s="135"/>
      <c r="C13" s="52" t="s">
        <v>800</v>
      </c>
      <c r="D13" s="54">
        <v>5</v>
      </c>
      <c r="E13" s="54">
        <v>10</v>
      </c>
      <c r="F13" s="54">
        <v>5</v>
      </c>
      <c r="G13" s="54">
        <v>10</v>
      </c>
      <c r="H13" s="54">
        <v>10</v>
      </c>
      <c r="I13" s="45" t="e">
        <f>VLOOKUP(C13,'Ind. depurados'!C$44:Q$140,15,0)</f>
        <v>#N/A</v>
      </c>
      <c r="J13" s="57" t="s">
        <v>870</v>
      </c>
      <c r="K13" s="57" t="s">
        <v>860</v>
      </c>
      <c r="L13" s="66" t="s">
        <v>859</v>
      </c>
      <c r="M13" s="66" t="s">
        <v>858</v>
      </c>
      <c r="N13" s="66" t="s">
        <v>858</v>
      </c>
    </row>
    <row r="14" spans="1:14" ht="30" customHeight="1" x14ac:dyDescent="0.3">
      <c r="A14" s="136" t="s">
        <v>801</v>
      </c>
      <c r="B14" s="137"/>
      <c r="C14" s="137"/>
      <c r="D14" s="137"/>
      <c r="E14" s="137"/>
      <c r="F14" s="137"/>
      <c r="G14" s="137"/>
      <c r="H14" s="137"/>
      <c r="I14" s="137"/>
      <c r="J14" s="137"/>
      <c r="K14" s="137"/>
      <c r="L14" s="137"/>
      <c r="M14" s="137"/>
      <c r="N14" s="137"/>
    </row>
    <row r="15" spans="1:14" ht="30" customHeight="1" x14ac:dyDescent="0.3">
      <c r="A15" s="61" t="s">
        <v>19</v>
      </c>
      <c r="B15" s="69" t="s">
        <v>217</v>
      </c>
      <c r="C15" s="61" t="s">
        <v>3</v>
      </c>
      <c r="D15" s="61" t="s">
        <v>4</v>
      </c>
      <c r="E15" s="61" t="s">
        <v>5</v>
      </c>
      <c r="F15" s="61">
        <v>2016</v>
      </c>
      <c r="G15" s="61">
        <v>2017</v>
      </c>
      <c r="H15" s="61">
        <v>2018</v>
      </c>
      <c r="J15" s="51" t="s">
        <v>850</v>
      </c>
      <c r="K15" s="51" t="s">
        <v>854</v>
      </c>
      <c r="L15" s="51" t="s">
        <v>851</v>
      </c>
      <c r="M15" s="51" t="s">
        <v>852</v>
      </c>
      <c r="N15" s="51" t="s">
        <v>472</v>
      </c>
    </row>
    <row r="16" spans="1:14" ht="30" customHeight="1" x14ac:dyDescent="0.3">
      <c r="A16" s="64" t="s">
        <v>802</v>
      </c>
      <c r="B16" s="70" t="s">
        <v>7</v>
      </c>
      <c r="C16" s="52" t="s">
        <v>803</v>
      </c>
      <c r="D16" s="54">
        <v>0</v>
      </c>
      <c r="E16" s="54">
        <v>1</v>
      </c>
      <c r="F16" s="54">
        <v>1</v>
      </c>
      <c r="G16" s="54">
        <v>1</v>
      </c>
      <c r="H16" s="54">
        <v>1</v>
      </c>
      <c r="I16" s="45" t="e">
        <f>VLOOKUP(C16,'Ind. depurados'!C$44:Q$140,15,0)</f>
        <v>#N/A</v>
      </c>
      <c r="J16" s="88"/>
      <c r="K16" s="88"/>
      <c r="L16" s="88"/>
      <c r="M16" s="88"/>
      <c r="N16" s="88"/>
    </row>
    <row r="17" spans="1:14" ht="93.75" customHeight="1" x14ac:dyDescent="0.3">
      <c r="A17" s="109" t="s">
        <v>804</v>
      </c>
      <c r="B17" s="135" t="s">
        <v>794</v>
      </c>
      <c r="C17" s="52" t="s">
        <v>805</v>
      </c>
      <c r="D17" s="54">
        <v>5</v>
      </c>
      <c r="E17" s="54">
        <v>10</v>
      </c>
      <c r="F17" s="54">
        <v>5</v>
      </c>
      <c r="G17" s="54">
        <v>10</v>
      </c>
      <c r="H17" s="54">
        <v>10</v>
      </c>
      <c r="I17" s="45" t="e">
        <f>VLOOKUP(C17,'Ind. depurados'!C$44:Q$140,15,0)</f>
        <v>#N/A</v>
      </c>
      <c r="J17" s="57" t="s">
        <v>871</v>
      </c>
      <c r="K17" s="57" t="s">
        <v>860</v>
      </c>
      <c r="L17" s="57" t="s">
        <v>859</v>
      </c>
      <c r="M17" s="66" t="s">
        <v>858</v>
      </c>
      <c r="N17" s="66" t="s">
        <v>858</v>
      </c>
    </row>
    <row r="18" spans="1:14" ht="206.25" customHeight="1" x14ac:dyDescent="0.3">
      <c r="A18" s="109"/>
      <c r="B18" s="135"/>
      <c r="C18" s="52" t="s">
        <v>806</v>
      </c>
      <c r="D18" s="54">
        <v>5</v>
      </c>
      <c r="E18" s="54">
        <v>10</v>
      </c>
      <c r="F18" s="54">
        <v>5</v>
      </c>
      <c r="G18" s="54">
        <v>10</v>
      </c>
      <c r="H18" s="54">
        <v>10</v>
      </c>
      <c r="I18" s="45" t="e">
        <f>VLOOKUP(C18,'Ind. depurados'!C$44:Q$140,15,0)</f>
        <v>#N/A</v>
      </c>
      <c r="J18" s="63" t="s">
        <v>872</v>
      </c>
      <c r="K18" s="63" t="s">
        <v>860</v>
      </c>
      <c r="L18" s="57" t="s">
        <v>859</v>
      </c>
      <c r="M18" s="66" t="s">
        <v>858</v>
      </c>
      <c r="N18" s="66" t="s">
        <v>858</v>
      </c>
    </row>
    <row r="19" spans="1:14" ht="30" customHeight="1" x14ac:dyDescent="0.3">
      <c r="A19" s="109"/>
      <c r="B19" s="135"/>
      <c r="C19" s="52" t="s">
        <v>807</v>
      </c>
      <c r="D19" s="62">
        <v>0</v>
      </c>
      <c r="E19" s="62">
        <v>1</v>
      </c>
      <c r="F19" s="62">
        <v>0.5</v>
      </c>
      <c r="G19" s="62">
        <v>0.7</v>
      </c>
      <c r="H19" s="62">
        <v>1</v>
      </c>
      <c r="I19" s="45" t="e">
        <f>VLOOKUP(C19,'Ind. depurados'!C$44:Q$140,15,0)</f>
        <v>#N/A</v>
      </c>
      <c r="J19" s="57" t="s">
        <v>873</v>
      </c>
      <c r="K19" s="57" t="s">
        <v>858</v>
      </c>
      <c r="L19" s="57" t="s">
        <v>858</v>
      </c>
      <c r="M19" s="66" t="s">
        <v>858</v>
      </c>
      <c r="N19" s="89" t="s">
        <v>858</v>
      </c>
    </row>
    <row r="20" spans="1:14" ht="302.25" customHeight="1" x14ac:dyDescent="0.3">
      <c r="A20" s="109"/>
      <c r="B20" s="135"/>
      <c r="C20" s="52" t="s">
        <v>814</v>
      </c>
      <c r="D20" s="62">
        <v>0.5</v>
      </c>
      <c r="E20" s="62">
        <v>1</v>
      </c>
      <c r="F20" s="62">
        <v>0.5</v>
      </c>
      <c r="G20" s="62">
        <v>0.7</v>
      </c>
      <c r="H20" s="62">
        <v>1</v>
      </c>
      <c r="I20" s="45" t="e">
        <f>VLOOKUP(C20,'Ind. depurados'!C$44:Q$140,15,0)</f>
        <v>#N/A</v>
      </c>
      <c r="J20" s="91" t="s">
        <v>887</v>
      </c>
      <c r="K20" s="57" t="s">
        <v>860</v>
      </c>
      <c r="L20" s="57" t="s">
        <v>859</v>
      </c>
      <c r="M20" s="66" t="s">
        <v>858</v>
      </c>
      <c r="N20" s="66" t="s">
        <v>858</v>
      </c>
    </row>
    <row r="21" spans="1:14" ht="409.5" customHeight="1" x14ac:dyDescent="0.3">
      <c r="A21" s="109" t="s">
        <v>808</v>
      </c>
      <c r="B21" s="135" t="s">
        <v>794</v>
      </c>
      <c r="C21" s="52" t="s">
        <v>809</v>
      </c>
      <c r="D21" s="54">
        <v>5</v>
      </c>
      <c r="E21" s="54">
        <v>10</v>
      </c>
      <c r="F21" s="54">
        <v>5</v>
      </c>
      <c r="G21" s="54">
        <v>10</v>
      </c>
      <c r="H21" s="54">
        <v>10</v>
      </c>
      <c r="I21" s="45" t="e">
        <f>VLOOKUP(C21,'Ind. depurados'!C$44:Q$140,15,0)</f>
        <v>#N/A</v>
      </c>
      <c r="J21" s="57" t="s">
        <v>886</v>
      </c>
      <c r="K21" s="57" t="s">
        <v>860</v>
      </c>
      <c r="L21" s="57" t="s">
        <v>859</v>
      </c>
      <c r="M21" s="66" t="s">
        <v>858</v>
      </c>
      <c r="N21" s="66" t="s">
        <v>858</v>
      </c>
    </row>
    <row r="22" spans="1:14" ht="136.5" customHeight="1" x14ac:dyDescent="0.3">
      <c r="A22" s="109"/>
      <c r="B22" s="135"/>
      <c r="C22" s="52" t="s">
        <v>838</v>
      </c>
      <c r="D22" s="54">
        <v>0</v>
      </c>
      <c r="E22" s="54">
        <v>10</v>
      </c>
      <c r="F22" s="54">
        <v>0</v>
      </c>
      <c r="G22" s="54">
        <v>10</v>
      </c>
      <c r="H22" s="54">
        <v>10</v>
      </c>
      <c r="I22" s="45" t="e">
        <f>VLOOKUP(C22,'Ind. depurados'!C$44:Q$140,15,0)</f>
        <v>#N/A</v>
      </c>
      <c r="J22" s="57" t="s">
        <v>874</v>
      </c>
      <c r="K22" s="57" t="s">
        <v>860</v>
      </c>
      <c r="L22" s="57" t="s">
        <v>859</v>
      </c>
      <c r="M22" s="66" t="s">
        <v>858</v>
      </c>
      <c r="N22" s="66" t="s">
        <v>858</v>
      </c>
    </row>
    <row r="23" spans="1:14" ht="409.5" customHeight="1" x14ac:dyDescent="0.3">
      <c r="A23" s="109"/>
      <c r="B23" s="135"/>
      <c r="C23" s="52" t="s">
        <v>810</v>
      </c>
      <c r="D23" s="58">
        <v>0</v>
      </c>
      <c r="E23" s="58">
        <v>1</v>
      </c>
      <c r="F23" s="58"/>
      <c r="G23" s="58"/>
      <c r="H23" s="58">
        <v>1</v>
      </c>
      <c r="I23" s="45" t="e">
        <f>VLOOKUP(C23,'Ind. depurados'!C$44:Q$140,15,0)</f>
        <v>#N/A</v>
      </c>
      <c r="J23" s="57" t="s">
        <v>875</v>
      </c>
      <c r="K23" s="57" t="s">
        <v>860</v>
      </c>
      <c r="L23" s="57" t="s">
        <v>859</v>
      </c>
      <c r="M23" s="66" t="s">
        <v>858</v>
      </c>
      <c r="N23" s="66" t="s">
        <v>858</v>
      </c>
    </row>
    <row r="24" spans="1:14" ht="201.75" customHeight="1" x14ac:dyDescent="0.3">
      <c r="A24" s="109" t="s">
        <v>811</v>
      </c>
      <c r="B24" s="135" t="s">
        <v>794</v>
      </c>
      <c r="C24" s="52" t="s">
        <v>813</v>
      </c>
      <c r="D24" s="54">
        <v>5</v>
      </c>
      <c r="E24" s="54">
        <v>10</v>
      </c>
      <c r="F24" s="54">
        <v>5</v>
      </c>
      <c r="G24" s="54">
        <v>10</v>
      </c>
      <c r="H24" s="54">
        <v>10</v>
      </c>
      <c r="I24" s="45" t="e">
        <f>VLOOKUP(C24,'Ind. depurados'!C$44:Q$140,15,0)</f>
        <v>#N/A</v>
      </c>
      <c r="J24" s="57" t="s">
        <v>876</v>
      </c>
      <c r="K24" s="57" t="s">
        <v>860</v>
      </c>
      <c r="L24" s="57" t="s">
        <v>859</v>
      </c>
      <c r="M24" s="66" t="s">
        <v>858</v>
      </c>
      <c r="N24" s="66" t="s">
        <v>858</v>
      </c>
    </row>
    <row r="25" spans="1:14" ht="101.25" customHeight="1" x14ac:dyDescent="0.3">
      <c r="A25" s="109"/>
      <c r="B25" s="135"/>
      <c r="C25" s="52" t="s">
        <v>812</v>
      </c>
      <c r="D25" s="54">
        <v>5</v>
      </c>
      <c r="E25" s="54">
        <v>10</v>
      </c>
      <c r="F25" s="54">
        <v>5</v>
      </c>
      <c r="G25" s="54">
        <v>10</v>
      </c>
      <c r="H25" s="54">
        <v>10</v>
      </c>
      <c r="I25" s="45" t="e">
        <f>VLOOKUP(C25,'Ind. depurados'!C$44:Q$140,15,0)</f>
        <v>#N/A</v>
      </c>
      <c r="J25" s="57" t="s">
        <v>877</v>
      </c>
      <c r="K25" s="57" t="s">
        <v>860</v>
      </c>
      <c r="L25" s="57" t="s">
        <v>878</v>
      </c>
      <c r="M25" s="66" t="s">
        <v>858</v>
      </c>
      <c r="N25" s="66" t="s">
        <v>858</v>
      </c>
    </row>
    <row r="26" spans="1:14" ht="208.5" customHeight="1" x14ac:dyDescent="0.3">
      <c r="A26" s="64" t="s">
        <v>815</v>
      </c>
      <c r="B26" s="70"/>
      <c r="C26" s="52" t="s">
        <v>816</v>
      </c>
      <c r="D26" s="54"/>
      <c r="E26" s="54"/>
      <c r="F26" s="54"/>
      <c r="G26" s="54"/>
      <c r="H26" s="54"/>
      <c r="I26" s="45" t="e">
        <f>VLOOKUP(C26,'Ind. depurados'!C$44:Q$140,15,0)</f>
        <v>#N/A</v>
      </c>
      <c r="J26" s="57" t="s">
        <v>885</v>
      </c>
      <c r="K26" s="57" t="s">
        <v>860</v>
      </c>
      <c r="L26" s="57" t="s">
        <v>859</v>
      </c>
      <c r="M26" s="66" t="s">
        <v>858</v>
      </c>
      <c r="N26" s="66" t="s">
        <v>858</v>
      </c>
    </row>
    <row r="27" spans="1:14" ht="30" customHeight="1" x14ac:dyDescent="0.3">
      <c r="A27" s="136" t="s">
        <v>817</v>
      </c>
      <c r="B27" s="137"/>
      <c r="C27" s="137"/>
      <c r="D27" s="137"/>
      <c r="E27" s="137"/>
      <c r="F27" s="137"/>
      <c r="G27" s="137"/>
      <c r="H27" s="137"/>
      <c r="I27" s="137"/>
      <c r="J27" s="137"/>
      <c r="K27" s="137"/>
      <c r="L27" s="137"/>
      <c r="M27" s="137"/>
      <c r="N27" s="137"/>
    </row>
    <row r="28" spans="1:14" ht="30" customHeight="1" x14ac:dyDescent="0.3">
      <c r="A28" s="61" t="s">
        <v>19</v>
      </c>
      <c r="B28" s="69" t="s">
        <v>217</v>
      </c>
      <c r="C28" s="61" t="s">
        <v>3</v>
      </c>
      <c r="D28" s="61" t="s">
        <v>4</v>
      </c>
      <c r="E28" s="61" t="s">
        <v>5</v>
      </c>
      <c r="F28" s="61">
        <v>2016</v>
      </c>
      <c r="G28" s="61">
        <v>2017</v>
      </c>
      <c r="H28" s="61">
        <v>2018</v>
      </c>
      <c r="J28" s="51" t="s">
        <v>850</v>
      </c>
      <c r="K28" s="51" t="s">
        <v>854</v>
      </c>
      <c r="L28" s="51" t="s">
        <v>851</v>
      </c>
      <c r="M28" s="51" t="s">
        <v>852</v>
      </c>
      <c r="N28" s="51" t="s">
        <v>472</v>
      </c>
    </row>
    <row r="29" spans="1:14" ht="178.5" customHeight="1" x14ac:dyDescent="0.3">
      <c r="A29" s="64" t="s">
        <v>818</v>
      </c>
      <c r="B29" s="81" t="s">
        <v>794</v>
      </c>
      <c r="C29" s="52" t="s">
        <v>819</v>
      </c>
      <c r="D29" s="54">
        <v>5</v>
      </c>
      <c r="E29" s="54">
        <v>10</v>
      </c>
      <c r="F29" s="54">
        <v>5</v>
      </c>
      <c r="G29" s="54">
        <v>10</v>
      </c>
      <c r="H29" s="54">
        <v>10</v>
      </c>
      <c r="I29" s="45" t="e">
        <f>VLOOKUP(C29,'Ind. depurados'!C$44:Q$140,15,0)</f>
        <v>#N/A</v>
      </c>
      <c r="J29" s="57" t="s">
        <v>879</v>
      </c>
      <c r="K29" s="57" t="s">
        <v>860</v>
      </c>
      <c r="L29" s="57" t="s">
        <v>859</v>
      </c>
      <c r="M29" s="66" t="s">
        <v>858</v>
      </c>
      <c r="N29" s="66" t="s">
        <v>858</v>
      </c>
    </row>
    <row r="30" spans="1:14" ht="122.25" customHeight="1" x14ac:dyDescent="0.3">
      <c r="A30" s="109" t="s">
        <v>820</v>
      </c>
      <c r="B30" s="135" t="s">
        <v>837</v>
      </c>
      <c r="C30" s="52" t="s">
        <v>821</v>
      </c>
      <c r="D30" s="54">
        <v>3</v>
      </c>
      <c r="E30" s="54">
        <v>6</v>
      </c>
      <c r="F30" s="54">
        <v>3</v>
      </c>
      <c r="G30" s="54">
        <v>5</v>
      </c>
      <c r="H30" s="54">
        <v>6</v>
      </c>
      <c r="I30" s="45" t="e">
        <f>VLOOKUP(C30,'Ind. depurados'!C$44:Q$140,15,0)</f>
        <v>#N/A</v>
      </c>
      <c r="J30" s="57" t="s">
        <v>880</v>
      </c>
      <c r="K30" s="57" t="s">
        <v>860</v>
      </c>
      <c r="L30" s="57" t="s">
        <v>859</v>
      </c>
      <c r="M30" s="66" t="s">
        <v>858</v>
      </c>
      <c r="N30" s="66" t="s">
        <v>858</v>
      </c>
    </row>
    <row r="31" spans="1:14" ht="30" customHeight="1" x14ac:dyDescent="0.3">
      <c r="A31" s="109"/>
      <c r="B31" s="135"/>
      <c r="C31" s="52" t="s">
        <v>822</v>
      </c>
      <c r="D31" s="53">
        <v>0.3</v>
      </c>
      <c r="E31" s="53">
        <v>1</v>
      </c>
      <c r="F31" s="53">
        <v>0.5</v>
      </c>
      <c r="G31" s="53">
        <v>0.8</v>
      </c>
      <c r="H31" s="53">
        <v>1</v>
      </c>
      <c r="I31" s="45" t="e">
        <f>VLOOKUP(C31,'Ind. depurados'!C$44:Q$140,15,0)</f>
        <v>#N/A</v>
      </c>
      <c r="J31" s="57" t="s">
        <v>881</v>
      </c>
      <c r="K31" s="57" t="s">
        <v>881</v>
      </c>
      <c r="L31" s="57" t="s">
        <v>881</v>
      </c>
      <c r="M31" s="57" t="s">
        <v>881</v>
      </c>
      <c r="N31" s="57" t="s">
        <v>881</v>
      </c>
    </row>
    <row r="32" spans="1:14" ht="30" customHeight="1" x14ac:dyDescent="0.3">
      <c r="A32" s="136" t="s">
        <v>823</v>
      </c>
      <c r="B32" s="137"/>
      <c r="C32" s="137"/>
      <c r="D32" s="137"/>
      <c r="E32" s="137"/>
      <c r="F32" s="137"/>
      <c r="G32" s="137"/>
      <c r="H32" s="137"/>
      <c r="I32" s="137"/>
      <c r="J32" s="137"/>
      <c r="K32" s="137"/>
      <c r="L32" s="137"/>
      <c r="M32" s="137"/>
      <c r="N32" s="137"/>
    </row>
    <row r="33" spans="1:14" ht="47.25" customHeight="1" x14ac:dyDescent="0.3">
      <c r="A33" s="61" t="s">
        <v>19</v>
      </c>
      <c r="B33" s="69" t="s">
        <v>217</v>
      </c>
      <c r="C33" s="61" t="s">
        <v>3</v>
      </c>
      <c r="D33" s="61" t="s">
        <v>4</v>
      </c>
      <c r="E33" s="61" t="s">
        <v>5</v>
      </c>
      <c r="F33" s="61">
        <v>2016</v>
      </c>
      <c r="G33" s="61">
        <v>2017</v>
      </c>
      <c r="H33" s="61">
        <v>2018</v>
      </c>
      <c r="J33" s="51" t="s">
        <v>850</v>
      </c>
      <c r="K33" s="51" t="s">
        <v>854</v>
      </c>
      <c r="L33" s="51" t="s">
        <v>851</v>
      </c>
      <c r="M33" s="51" t="s">
        <v>852</v>
      </c>
      <c r="N33" s="51" t="s">
        <v>472</v>
      </c>
    </row>
    <row r="34" spans="1:14" ht="276" customHeight="1" x14ac:dyDescent="0.3">
      <c r="A34" s="64" t="s">
        <v>824</v>
      </c>
      <c r="B34" s="82" t="s">
        <v>837</v>
      </c>
      <c r="C34" s="52" t="s">
        <v>825</v>
      </c>
      <c r="D34" s="53">
        <v>0</v>
      </c>
      <c r="E34" s="53">
        <v>1</v>
      </c>
      <c r="F34" s="53">
        <v>0</v>
      </c>
      <c r="G34" s="53">
        <v>1</v>
      </c>
      <c r="H34" s="53">
        <v>1</v>
      </c>
      <c r="I34" s="45" t="e">
        <f>VLOOKUP(C34,'Ind. depurados'!C$44:Q$140,15,0)</f>
        <v>#N/A</v>
      </c>
      <c r="J34" s="57" t="s">
        <v>882</v>
      </c>
      <c r="K34" s="57" t="s">
        <v>860</v>
      </c>
      <c r="L34" s="57" t="s">
        <v>859</v>
      </c>
      <c r="M34" s="66" t="s">
        <v>858</v>
      </c>
      <c r="N34" s="66" t="s">
        <v>858</v>
      </c>
    </row>
    <row r="35" spans="1:14" ht="82.5" customHeight="1" x14ac:dyDescent="0.3">
      <c r="A35" s="109" t="s">
        <v>826</v>
      </c>
      <c r="B35" s="82" t="s">
        <v>794</v>
      </c>
      <c r="C35" s="52" t="s">
        <v>827</v>
      </c>
      <c r="D35" s="54">
        <v>4</v>
      </c>
      <c r="E35" s="54">
        <v>10</v>
      </c>
      <c r="F35" s="54">
        <v>4</v>
      </c>
      <c r="G35" s="54">
        <v>6</v>
      </c>
      <c r="H35" s="54">
        <v>10</v>
      </c>
      <c r="I35" s="59" t="e">
        <f>VLOOKUP(C35,'Ind. depurados'!C$44:Q$140,15,0)</f>
        <v>#N/A</v>
      </c>
      <c r="J35" s="57" t="s">
        <v>883</v>
      </c>
      <c r="K35" s="57" t="s">
        <v>860</v>
      </c>
      <c r="L35" s="57" t="s">
        <v>859</v>
      </c>
      <c r="M35" s="66" t="s">
        <v>858</v>
      </c>
      <c r="N35" s="66" t="s">
        <v>858</v>
      </c>
    </row>
    <row r="36" spans="1:14" ht="92.25" customHeight="1" x14ac:dyDescent="0.3">
      <c r="A36" s="109"/>
      <c r="B36" s="82" t="s">
        <v>794</v>
      </c>
      <c r="C36" s="52" t="s">
        <v>828</v>
      </c>
      <c r="D36" s="53">
        <v>0.5</v>
      </c>
      <c r="E36" s="53">
        <v>1</v>
      </c>
      <c r="F36" s="53">
        <v>0.5</v>
      </c>
      <c r="G36" s="53">
        <v>0.7</v>
      </c>
      <c r="H36" s="53">
        <v>1</v>
      </c>
      <c r="I36" s="79" t="e">
        <f>VLOOKUP(C36,'Ind. depurados'!C$44:Q$140,15,0)</f>
        <v>#N/A</v>
      </c>
      <c r="J36" s="57" t="s">
        <v>884</v>
      </c>
      <c r="K36" s="57" t="s">
        <v>860</v>
      </c>
      <c r="L36" s="57" t="s">
        <v>859</v>
      </c>
      <c r="M36" s="66" t="s">
        <v>858</v>
      </c>
      <c r="N36" s="90" t="s">
        <v>858</v>
      </c>
    </row>
    <row r="37" spans="1:14" ht="30" customHeight="1" x14ac:dyDescent="0.3">
      <c r="A37" s="60"/>
      <c r="B37" s="73"/>
      <c r="C37" s="74"/>
      <c r="D37" s="75"/>
      <c r="E37" s="75"/>
      <c r="F37" s="75"/>
      <c r="G37" s="75"/>
      <c r="H37" s="75"/>
      <c r="I37" s="59"/>
      <c r="J37" s="59"/>
      <c r="K37" s="59"/>
      <c r="L37" s="59"/>
      <c r="M37" s="59"/>
      <c r="N37" s="78"/>
    </row>
    <row r="38" spans="1:14" ht="30" customHeight="1" x14ac:dyDescent="0.3">
      <c r="A38" s="60"/>
      <c r="B38" s="73"/>
      <c r="C38" s="74"/>
      <c r="D38" s="75"/>
      <c r="E38" s="75"/>
      <c r="F38" s="75"/>
      <c r="G38" s="75"/>
      <c r="H38" s="75"/>
      <c r="I38" s="59"/>
      <c r="J38" s="59"/>
      <c r="K38" s="59"/>
      <c r="L38" s="59"/>
      <c r="M38" s="59"/>
      <c r="N38" s="59"/>
    </row>
    <row r="39" spans="1:14" ht="30" customHeight="1" x14ac:dyDescent="0.3">
      <c r="A39" s="60"/>
      <c r="B39" s="73"/>
      <c r="C39" s="74"/>
      <c r="D39" s="75"/>
      <c r="E39" s="75"/>
      <c r="F39" s="75"/>
      <c r="G39" s="75"/>
      <c r="H39" s="75"/>
    </row>
    <row r="40" spans="1:14" ht="30" customHeight="1" x14ac:dyDescent="0.3">
      <c r="A40" s="60"/>
      <c r="B40" s="73"/>
      <c r="C40" s="74"/>
      <c r="D40" s="75"/>
      <c r="E40" s="75"/>
      <c r="F40" s="75"/>
      <c r="G40" s="75"/>
      <c r="H40" s="75"/>
    </row>
    <row r="41" spans="1:14" ht="30" customHeight="1" x14ac:dyDescent="0.3">
      <c r="A41" s="60"/>
      <c r="B41" s="73"/>
      <c r="C41" s="74"/>
      <c r="D41" s="76"/>
      <c r="E41" s="76"/>
      <c r="F41" s="76"/>
      <c r="G41" s="76"/>
      <c r="H41" s="76"/>
    </row>
    <row r="42" spans="1:14" ht="30" customHeight="1" x14ac:dyDescent="0.3">
      <c r="A42" s="60"/>
      <c r="B42" s="73"/>
      <c r="C42" s="74"/>
      <c r="D42" s="75"/>
      <c r="E42" s="75"/>
      <c r="F42" s="75"/>
      <c r="G42" s="75"/>
      <c r="H42" s="75"/>
    </row>
    <row r="43" spans="1:14" ht="30" customHeight="1" x14ac:dyDescent="0.3">
      <c r="A43" s="60"/>
      <c r="B43" s="73"/>
      <c r="C43" s="74"/>
      <c r="D43" s="76"/>
      <c r="E43" s="76"/>
      <c r="F43" s="76"/>
      <c r="G43" s="76"/>
      <c r="H43" s="76"/>
    </row>
    <row r="44" spans="1:14" ht="30" customHeight="1" x14ac:dyDescent="0.3">
      <c r="A44" s="60"/>
      <c r="B44" s="73"/>
      <c r="C44" s="74"/>
      <c r="D44" s="76"/>
      <c r="E44" s="76"/>
      <c r="F44" s="76"/>
      <c r="G44" s="76"/>
      <c r="H44" s="76"/>
    </row>
    <row r="45" spans="1:14" ht="30" customHeight="1" x14ac:dyDescent="0.3">
      <c r="A45" s="60"/>
      <c r="B45" s="73"/>
      <c r="C45" s="74"/>
      <c r="D45" s="77"/>
      <c r="E45" s="77"/>
      <c r="F45" s="77"/>
      <c r="G45" s="77"/>
      <c r="H45" s="77"/>
    </row>
    <row r="46" spans="1:14" ht="30" customHeight="1" x14ac:dyDescent="0.3">
      <c r="A46" s="60"/>
      <c r="B46" s="73"/>
      <c r="C46" s="74"/>
      <c r="D46" s="77"/>
      <c r="E46" s="77"/>
      <c r="F46" s="77"/>
      <c r="G46" s="77"/>
      <c r="H46" s="77"/>
    </row>
    <row r="47" spans="1:14" ht="30" customHeight="1" x14ac:dyDescent="0.3">
      <c r="A47" s="60"/>
      <c r="B47" s="73"/>
      <c r="C47" s="74"/>
      <c r="D47" s="77"/>
      <c r="E47" s="77"/>
      <c r="F47" s="77"/>
      <c r="G47" s="77"/>
      <c r="H47" s="77"/>
    </row>
    <row r="48" spans="1:14" ht="30" customHeight="1" x14ac:dyDescent="0.3">
      <c r="A48" s="60"/>
      <c r="B48" s="73"/>
      <c r="C48" s="74"/>
      <c r="D48" s="77"/>
      <c r="E48" s="77"/>
      <c r="F48" s="77"/>
      <c r="G48" s="77"/>
      <c r="H48" s="77"/>
    </row>
  </sheetData>
  <mergeCells count="19">
    <mergeCell ref="A21:A23"/>
    <mergeCell ref="B21:B23"/>
    <mergeCell ref="B1:E5"/>
    <mergeCell ref="A7:H7"/>
    <mergeCell ref="J7:N7"/>
    <mergeCell ref="A8:H8"/>
    <mergeCell ref="J8:N8"/>
    <mergeCell ref="A11:A13"/>
    <mergeCell ref="B11:B13"/>
    <mergeCell ref="A14:N14"/>
    <mergeCell ref="A17:A20"/>
    <mergeCell ref="B17:B20"/>
    <mergeCell ref="A35:A36"/>
    <mergeCell ref="A24:A25"/>
    <mergeCell ref="B24:B25"/>
    <mergeCell ref="A27:N27"/>
    <mergeCell ref="A30:A31"/>
    <mergeCell ref="B30:B31"/>
    <mergeCell ref="A32:N32"/>
  </mergeCells>
  <pageMargins left="0.7" right="0.7" top="0.75" bottom="0.75" header="0.3" footer="0.3"/>
  <pageSetup orientation="portrait"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 depurados'!$N$9:$N$20</xm:f>
          </x14:formula1>
          <xm:sqref>J7:N7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4.4" x14ac:dyDescent="0.3"/>
  <cols>
    <col min="1" max="1" width="8.44140625" customWidth="1"/>
    <col min="2" max="2" width="4.33203125" style="6" customWidth="1"/>
    <col min="3" max="3" width="76.44140625" customWidth="1"/>
    <col min="4" max="4" width="8.5546875" customWidth="1"/>
    <col min="5" max="9" width="9.109375" customWidth="1"/>
    <col min="17" max="17" width="9.6640625" customWidth="1"/>
  </cols>
  <sheetData>
    <row r="1" spans="2:14" x14ac:dyDescent="0.3">
      <c r="C1" s="5" t="s">
        <v>20</v>
      </c>
      <c r="D1" s="5"/>
      <c r="E1" s="5"/>
      <c r="F1" s="5"/>
    </row>
    <row r="2" spans="2:14" ht="31.5" customHeight="1" x14ac:dyDescent="0.3">
      <c r="C2" s="3" t="s">
        <v>1</v>
      </c>
      <c r="D2" s="3"/>
      <c r="E2" s="3"/>
      <c r="F2" s="3"/>
    </row>
    <row r="3" spans="2:14" ht="31.5" customHeight="1" x14ac:dyDescent="0.3">
      <c r="B3" s="7"/>
      <c r="C3" s="3" t="s">
        <v>9</v>
      </c>
      <c r="D3" s="3"/>
      <c r="E3" s="3"/>
      <c r="F3" s="3"/>
    </row>
    <row r="4" spans="2:14" ht="31.5" customHeight="1" x14ac:dyDescent="0.3">
      <c r="B4" s="7"/>
      <c r="C4" s="3" t="s">
        <v>14</v>
      </c>
      <c r="D4" s="3"/>
      <c r="E4" s="3"/>
      <c r="F4" s="3"/>
    </row>
    <row r="5" spans="2:14" ht="31.5" customHeight="1" x14ac:dyDescent="0.3">
      <c r="B5" s="7"/>
      <c r="C5" s="3" t="s">
        <v>15</v>
      </c>
      <c r="D5" s="3"/>
      <c r="E5" s="3"/>
      <c r="F5" s="3"/>
    </row>
    <row r="6" spans="2:14" ht="31.5" customHeight="1" x14ac:dyDescent="0.3">
      <c r="B6" s="7"/>
      <c r="C6" s="3"/>
      <c r="D6" s="3"/>
      <c r="E6" s="3"/>
      <c r="F6" s="3"/>
    </row>
    <row r="7" spans="2:14" ht="31.5" customHeight="1" x14ac:dyDescent="0.3">
      <c r="B7" s="7"/>
      <c r="C7" s="3"/>
      <c r="D7" s="3"/>
      <c r="E7" s="3"/>
      <c r="F7" s="3"/>
    </row>
    <row r="8" spans="2:14" ht="31.5" customHeight="1" x14ac:dyDescent="0.3">
      <c r="B8" s="7"/>
      <c r="C8" s="3"/>
      <c r="D8" s="3"/>
      <c r="E8" s="3"/>
      <c r="F8" s="3"/>
    </row>
    <row r="9" spans="2:14" ht="31.5" customHeight="1" x14ac:dyDescent="0.3">
      <c r="B9" s="7"/>
      <c r="C9" s="5" t="s">
        <v>21</v>
      </c>
      <c r="D9" s="5"/>
      <c r="E9" s="5"/>
      <c r="F9" s="5"/>
      <c r="L9" s="34" t="s">
        <v>217</v>
      </c>
      <c r="N9" t="s">
        <v>839</v>
      </c>
    </row>
    <row r="10" spans="2:14" ht="18.75" customHeight="1" x14ac:dyDescent="0.3">
      <c r="B10" s="6" t="s">
        <v>730</v>
      </c>
      <c r="C10" s="4" t="s">
        <v>22</v>
      </c>
      <c r="D10" s="4"/>
      <c r="E10" s="4"/>
      <c r="F10" s="4"/>
      <c r="G10">
        <f t="shared" ref="G10:G40" si="0">COUNTIF(B$44:B$129,B10)</f>
        <v>4</v>
      </c>
      <c r="H10" t="s">
        <v>7</v>
      </c>
      <c r="L10" s="34" t="str">
        <f>CONCATENATE(H10,I10,J10,K10)</f>
        <v>MSPS</v>
      </c>
      <c r="N10" t="s">
        <v>840</v>
      </c>
    </row>
    <row r="11" spans="2:14" x14ac:dyDescent="0.3">
      <c r="B11" s="6" t="s">
        <v>731</v>
      </c>
      <c r="C11" s="4" t="s">
        <v>23</v>
      </c>
      <c r="D11" s="4"/>
      <c r="E11" s="4"/>
      <c r="F11" s="4"/>
      <c r="G11">
        <f t="shared" si="0"/>
        <v>3</v>
      </c>
      <c r="H11" t="s">
        <v>7</v>
      </c>
      <c r="I11" t="s">
        <v>758</v>
      </c>
      <c r="J11" t="s">
        <v>759</v>
      </c>
      <c r="K11" t="s">
        <v>760</v>
      </c>
      <c r="L11" s="34" t="str">
        <f>CONCATENATE(H11,I11,J11,K11)</f>
        <v>MSPS - SNS - INS - INVIMA</v>
      </c>
      <c r="N11" t="s">
        <v>841</v>
      </c>
    </row>
    <row r="12" spans="2:14" x14ac:dyDescent="0.3">
      <c r="B12" s="6" t="s">
        <v>729</v>
      </c>
      <c r="C12" s="4" t="s">
        <v>24</v>
      </c>
      <c r="D12" s="4"/>
      <c r="E12" s="4"/>
      <c r="F12" s="4"/>
      <c r="G12">
        <f t="shared" si="0"/>
        <v>5</v>
      </c>
      <c r="H12" t="s">
        <v>7</v>
      </c>
      <c r="L12" s="34" t="str">
        <f t="shared" ref="L12:L39" si="1">CONCATENATE(H12,I12,J12,K12)</f>
        <v>MSPS</v>
      </c>
      <c r="N12" t="s">
        <v>842</v>
      </c>
    </row>
    <row r="13" spans="2:14" x14ac:dyDescent="0.3">
      <c r="B13" s="6" t="s">
        <v>732</v>
      </c>
      <c r="C13" s="4" t="s">
        <v>25</v>
      </c>
      <c r="D13" s="4"/>
      <c r="E13" s="4"/>
      <c r="F13" s="4"/>
      <c r="G13">
        <f t="shared" si="0"/>
        <v>2</v>
      </c>
      <c r="H13" t="s">
        <v>7</v>
      </c>
      <c r="L13" s="34" t="str">
        <f t="shared" si="1"/>
        <v>MSPS</v>
      </c>
      <c r="N13" t="s">
        <v>843</v>
      </c>
    </row>
    <row r="14" spans="2:14" x14ac:dyDescent="0.3">
      <c r="B14" s="6" t="s">
        <v>733</v>
      </c>
      <c r="C14" s="4" t="s">
        <v>26</v>
      </c>
      <c r="D14" s="4"/>
      <c r="E14" s="4"/>
      <c r="F14" s="4"/>
      <c r="G14">
        <f t="shared" si="0"/>
        <v>2</v>
      </c>
      <c r="H14" t="s">
        <v>7</v>
      </c>
      <c r="I14" t="s">
        <v>761</v>
      </c>
      <c r="J14" t="s">
        <v>762</v>
      </c>
      <c r="K14" t="s">
        <v>763</v>
      </c>
      <c r="L14" s="34" t="str">
        <f t="shared" si="1"/>
        <v>MSPS - INC - SAG - SC</v>
      </c>
      <c r="N14" t="s">
        <v>844</v>
      </c>
    </row>
    <row r="15" spans="2:14" x14ac:dyDescent="0.3">
      <c r="B15" s="6" t="s">
        <v>734</v>
      </c>
      <c r="C15" s="4" t="s">
        <v>27</v>
      </c>
      <c r="D15" s="4"/>
      <c r="E15" s="4"/>
      <c r="F15" s="4"/>
      <c r="G15">
        <f t="shared" si="0"/>
        <v>0</v>
      </c>
      <c r="H15" t="s">
        <v>7</v>
      </c>
      <c r="L15" s="34" t="str">
        <f t="shared" si="1"/>
        <v>MSPS</v>
      </c>
      <c r="N15" t="s">
        <v>845</v>
      </c>
    </row>
    <row r="16" spans="2:14" x14ac:dyDescent="0.3">
      <c r="B16" s="6" t="s">
        <v>735</v>
      </c>
      <c r="C16" s="4" t="s">
        <v>28</v>
      </c>
      <c r="D16" s="4"/>
      <c r="E16" s="4"/>
      <c r="F16" s="4"/>
      <c r="G16">
        <f t="shared" si="0"/>
        <v>2</v>
      </c>
      <c r="H16" t="s">
        <v>7</v>
      </c>
      <c r="I16" t="s">
        <v>759</v>
      </c>
      <c r="J16" t="s">
        <v>760</v>
      </c>
      <c r="L16" s="34" t="str">
        <f t="shared" si="1"/>
        <v>MSPS - INS - INVIMA</v>
      </c>
      <c r="N16" t="s">
        <v>846</v>
      </c>
    </row>
    <row r="17" spans="2:14" x14ac:dyDescent="0.3">
      <c r="B17" s="6" t="s">
        <v>736</v>
      </c>
      <c r="C17" s="4" t="s">
        <v>29</v>
      </c>
      <c r="D17" s="4"/>
      <c r="E17" s="4"/>
      <c r="F17" s="4"/>
      <c r="G17">
        <f t="shared" si="0"/>
        <v>2</v>
      </c>
      <c r="H17" t="s">
        <v>7</v>
      </c>
      <c r="L17" s="34" t="str">
        <f t="shared" si="1"/>
        <v>MSPS</v>
      </c>
      <c r="N17" t="s">
        <v>847</v>
      </c>
    </row>
    <row r="18" spans="2:14" x14ac:dyDescent="0.3">
      <c r="B18" s="6" t="s">
        <v>727</v>
      </c>
      <c r="C18" s="4" t="s">
        <v>30</v>
      </c>
      <c r="D18" s="4"/>
      <c r="E18" s="4"/>
      <c r="F18" s="4"/>
      <c r="G18">
        <f t="shared" si="0"/>
        <v>5</v>
      </c>
      <c r="H18" t="s">
        <v>7</v>
      </c>
      <c r="L18" s="34" t="str">
        <f t="shared" si="1"/>
        <v>MSPS</v>
      </c>
      <c r="N18" t="s">
        <v>848</v>
      </c>
    </row>
    <row r="19" spans="2:14" x14ac:dyDescent="0.3">
      <c r="B19" s="6" t="s">
        <v>728</v>
      </c>
      <c r="C19" s="4" t="s">
        <v>719</v>
      </c>
      <c r="D19" s="4"/>
      <c r="E19" s="4"/>
      <c r="F19" s="4"/>
      <c r="G19">
        <f t="shared" si="0"/>
        <v>10</v>
      </c>
      <c r="H19" t="s">
        <v>7</v>
      </c>
      <c r="L19" s="34" t="str">
        <f t="shared" si="1"/>
        <v>MSPS</v>
      </c>
      <c r="N19" t="s">
        <v>848</v>
      </c>
    </row>
    <row r="20" spans="2:14" ht="22.8" x14ac:dyDescent="0.3">
      <c r="B20" s="6" t="s">
        <v>737</v>
      </c>
      <c r="C20" s="4" t="s">
        <v>720</v>
      </c>
      <c r="D20" s="4"/>
      <c r="E20" s="4"/>
      <c r="F20" s="4"/>
      <c r="G20">
        <f t="shared" si="0"/>
        <v>11</v>
      </c>
      <c r="H20" t="s">
        <v>7</v>
      </c>
      <c r="I20" t="s">
        <v>759</v>
      </c>
      <c r="J20" t="s">
        <v>761</v>
      </c>
      <c r="L20" s="34" t="str">
        <f t="shared" si="1"/>
        <v>MSPS - INS - INC</v>
      </c>
      <c r="N20" t="s">
        <v>849</v>
      </c>
    </row>
    <row r="21" spans="2:14" ht="22.8" x14ac:dyDescent="0.3">
      <c r="B21" s="6" t="s">
        <v>738</v>
      </c>
      <c r="C21" s="4" t="s">
        <v>721</v>
      </c>
      <c r="D21" s="4"/>
      <c r="E21" s="4"/>
      <c r="F21" s="4"/>
      <c r="G21">
        <f t="shared" si="0"/>
        <v>1</v>
      </c>
      <c r="H21" t="s">
        <v>7</v>
      </c>
      <c r="I21" t="s">
        <v>759</v>
      </c>
      <c r="L21" s="34" t="str">
        <f t="shared" si="1"/>
        <v>MSPS - INS</v>
      </c>
    </row>
    <row r="22" spans="2:14" x14ac:dyDescent="0.3">
      <c r="B22" s="6" t="s">
        <v>739</v>
      </c>
      <c r="C22" s="4" t="s">
        <v>722</v>
      </c>
      <c r="D22" s="4"/>
      <c r="E22" s="4"/>
      <c r="F22" s="4"/>
      <c r="G22">
        <f t="shared" si="0"/>
        <v>3</v>
      </c>
      <c r="H22" t="s">
        <v>7</v>
      </c>
      <c r="L22" s="34" t="str">
        <f t="shared" si="1"/>
        <v>MSPS</v>
      </c>
    </row>
    <row r="23" spans="2:14" x14ac:dyDescent="0.3">
      <c r="B23" s="6" t="s">
        <v>740</v>
      </c>
      <c r="C23" s="4" t="s">
        <v>723</v>
      </c>
      <c r="D23" s="4"/>
      <c r="E23" s="4"/>
      <c r="F23" s="4"/>
      <c r="G23">
        <f t="shared" si="0"/>
        <v>3</v>
      </c>
      <c r="H23" t="s">
        <v>7</v>
      </c>
      <c r="I23" t="s">
        <v>760</v>
      </c>
      <c r="L23" s="34" t="str">
        <f t="shared" si="1"/>
        <v>MSPS - INVIMA</v>
      </c>
    </row>
    <row r="24" spans="2:14" x14ac:dyDescent="0.3">
      <c r="B24" s="6" t="s">
        <v>741</v>
      </c>
      <c r="C24" s="4" t="s">
        <v>724</v>
      </c>
      <c r="D24" s="4"/>
      <c r="E24" s="4"/>
      <c r="F24" s="4"/>
      <c r="G24">
        <f t="shared" si="0"/>
        <v>10</v>
      </c>
      <c r="H24" t="s">
        <v>7</v>
      </c>
      <c r="L24" s="34" t="str">
        <f t="shared" si="1"/>
        <v>MSPS</v>
      </c>
    </row>
    <row r="25" spans="2:14" ht="22.8" x14ac:dyDescent="0.3">
      <c r="B25" s="6" t="s">
        <v>742</v>
      </c>
      <c r="C25" s="4" t="s">
        <v>725</v>
      </c>
      <c r="D25" s="4"/>
      <c r="E25" s="4"/>
      <c r="F25" s="4" t="s">
        <v>17</v>
      </c>
      <c r="G25">
        <f t="shared" si="0"/>
        <v>0</v>
      </c>
      <c r="H25" t="s">
        <v>7</v>
      </c>
      <c r="L25" s="34" t="str">
        <f t="shared" si="1"/>
        <v>MSPS</v>
      </c>
    </row>
    <row r="26" spans="2:14" x14ac:dyDescent="0.3">
      <c r="B26" s="6" t="s">
        <v>743</v>
      </c>
      <c r="C26" s="4" t="s">
        <v>726</v>
      </c>
      <c r="D26" s="4"/>
      <c r="E26" s="4"/>
      <c r="F26" s="4" t="s">
        <v>17</v>
      </c>
      <c r="G26">
        <f t="shared" si="0"/>
        <v>8</v>
      </c>
      <c r="H26" t="s">
        <v>7</v>
      </c>
      <c r="L26" s="34" t="str">
        <f t="shared" si="1"/>
        <v>MSPS</v>
      </c>
    </row>
    <row r="27" spans="2:14" x14ac:dyDescent="0.3">
      <c r="B27" s="6" t="s">
        <v>744</v>
      </c>
      <c r="C27" s="4" t="s">
        <v>31</v>
      </c>
      <c r="D27" s="4"/>
      <c r="E27" s="4"/>
      <c r="F27" s="4" t="s">
        <v>17</v>
      </c>
      <c r="G27">
        <f t="shared" si="0"/>
        <v>2</v>
      </c>
      <c r="H27" t="s">
        <v>7</v>
      </c>
      <c r="I27" t="s">
        <v>758</v>
      </c>
      <c r="J27" t="s">
        <v>760</v>
      </c>
      <c r="K27" t="s">
        <v>759</v>
      </c>
      <c r="L27" s="34" t="str">
        <f t="shared" si="1"/>
        <v>MSPS - SNS - INVIMA - INS</v>
      </c>
    </row>
    <row r="28" spans="2:14" ht="22.8" x14ac:dyDescent="0.3">
      <c r="B28" s="6" t="s">
        <v>745</v>
      </c>
      <c r="C28" s="4" t="s">
        <v>32</v>
      </c>
      <c r="D28" s="4"/>
      <c r="E28" s="4"/>
      <c r="F28" s="4" t="s">
        <v>17</v>
      </c>
      <c r="G28">
        <f t="shared" si="0"/>
        <v>2</v>
      </c>
      <c r="H28" t="s">
        <v>7</v>
      </c>
      <c r="L28" s="34" t="str">
        <f t="shared" si="1"/>
        <v>MSPS</v>
      </c>
    </row>
    <row r="29" spans="2:14" x14ac:dyDescent="0.3">
      <c r="B29" s="6" t="s">
        <v>746</v>
      </c>
      <c r="C29" s="4" t="s">
        <v>33</v>
      </c>
      <c r="D29" s="4"/>
      <c r="E29" s="4"/>
      <c r="F29" s="4" t="s">
        <v>17</v>
      </c>
      <c r="G29">
        <f t="shared" si="0"/>
        <v>3</v>
      </c>
      <c r="H29" t="s">
        <v>7</v>
      </c>
      <c r="I29" t="s">
        <v>758</v>
      </c>
      <c r="L29" s="34" t="str">
        <f t="shared" si="1"/>
        <v>MSPS - SNS</v>
      </c>
    </row>
    <row r="30" spans="2:14" x14ac:dyDescent="0.3">
      <c r="B30" s="6" t="s">
        <v>747</v>
      </c>
      <c r="C30" s="4" t="s">
        <v>34</v>
      </c>
      <c r="D30" s="4"/>
      <c r="E30" s="4"/>
      <c r="F30" s="4" t="s">
        <v>17</v>
      </c>
      <c r="G30">
        <f t="shared" si="0"/>
        <v>1</v>
      </c>
      <c r="H30" t="s">
        <v>7</v>
      </c>
      <c r="I30" t="s">
        <v>758</v>
      </c>
      <c r="J30" t="s">
        <v>760</v>
      </c>
      <c r="K30" t="s">
        <v>759</v>
      </c>
      <c r="L30" s="34" t="str">
        <f t="shared" si="1"/>
        <v>MSPS - SNS - INVIMA - INS</v>
      </c>
    </row>
    <row r="31" spans="2:14" x14ac:dyDescent="0.3">
      <c r="B31" s="6" t="s">
        <v>748</v>
      </c>
      <c r="C31" s="4" t="s">
        <v>35</v>
      </c>
      <c r="D31" s="4"/>
      <c r="E31" s="4"/>
      <c r="F31" s="4" t="s">
        <v>17</v>
      </c>
      <c r="G31">
        <f t="shared" si="0"/>
        <v>1</v>
      </c>
      <c r="H31" t="s">
        <v>794</v>
      </c>
      <c r="L31" s="34" t="str">
        <f t="shared" si="1"/>
        <v>MSPS - CDFLA - INC - SAD - SC - INS - SNS - INVIMA - FPSFFNNC - FONPRECON</v>
      </c>
    </row>
    <row r="32" spans="2:14" x14ac:dyDescent="0.3">
      <c r="B32" s="6" t="s">
        <v>749</v>
      </c>
      <c r="C32" s="4" t="s">
        <v>36</v>
      </c>
      <c r="D32" s="4"/>
      <c r="E32" s="4"/>
      <c r="F32" s="4" t="s">
        <v>17</v>
      </c>
      <c r="G32">
        <f t="shared" si="0"/>
        <v>1</v>
      </c>
      <c r="H32" t="s">
        <v>7</v>
      </c>
      <c r="L32" s="34" t="str">
        <f t="shared" si="1"/>
        <v>MSPS</v>
      </c>
    </row>
    <row r="33" spans="1:21" x14ac:dyDescent="0.3">
      <c r="B33" s="6" t="s">
        <v>750</v>
      </c>
      <c r="C33" s="4" t="s">
        <v>37</v>
      </c>
      <c r="D33" s="4"/>
      <c r="E33" s="4"/>
      <c r="F33" s="4" t="s">
        <v>17</v>
      </c>
      <c r="G33">
        <f t="shared" si="0"/>
        <v>0</v>
      </c>
      <c r="H33" t="s">
        <v>7</v>
      </c>
      <c r="L33" s="34" t="str">
        <f t="shared" si="1"/>
        <v>MSPS</v>
      </c>
    </row>
    <row r="34" spans="1:21" x14ac:dyDescent="0.3">
      <c r="B34" s="6" t="s">
        <v>751</v>
      </c>
      <c r="C34" s="4" t="s">
        <v>38</v>
      </c>
      <c r="D34" s="4"/>
      <c r="E34" s="4"/>
      <c r="F34" s="4" t="s">
        <v>17</v>
      </c>
      <c r="G34">
        <f t="shared" si="0"/>
        <v>2</v>
      </c>
      <c r="H34" t="s">
        <v>7</v>
      </c>
      <c r="L34" s="34" t="str">
        <f t="shared" si="1"/>
        <v>MSPS</v>
      </c>
    </row>
    <row r="35" spans="1:21" x14ac:dyDescent="0.3">
      <c r="B35" s="6" t="s">
        <v>752</v>
      </c>
      <c r="C35" s="4" t="s">
        <v>39</v>
      </c>
      <c r="D35" s="4"/>
      <c r="E35" s="4"/>
      <c r="F35" s="4" t="s">
        <v>17</v>
      </c>
      <c r="G35">
        <f t="shared" si="0"/>
        <v>1</v>
      </c>
      <c r="H35" t="s">
        <v>7</v>
      </c>
      <c r="I35" t="s">
        <v>760</v>
      </c>
      <c r="L35" s="34" t="str">
        <f t="shared" si="1"/>
        <v>MSPS - INVIMA</v>
      </c>
    </row>
    <row r="36" spans="1:21" x14ac:dyDescent="0.3">
      <c r="B36" s="6" t="s">
        <v>753</v>
      </c>
      <c r="C36" s="4" t="s">
        <v>40</v>
      </c>
      <c r="D36" s="4"/>
      <c r="E36" s="4"/>
      <c r="F36" s="4"/>
      <c r="G36">
        <f t="shared" si="0"/>
        <v>0</v>
      </c>
      <c r="H36" t="s">
        <v>7</v>
      </c>
      <c r="L36" s="34" t="str">
        <f t="shared" si="1"/>
        <v>MSPS</v>
      </c>
    </row>
    <row r="37" spans="1:21" x14ac:dyDescent="0.3">
      <c r="B37" s="6" t="s">
        <v>754</v>
      </c>
      <c r="C37" s="4" t="s">
        <v>41</v>
      </c>
      <c r="D37" s="4"/>
      <c r="E37" s="4"/>
      <c r="F37" s="4"/>
      <c r="G37">
        <f t="shared" si="0"/>
        <v>0</v>
      </c>
      <c r="H37" t="s">
        <v>764</v>
      </c>
      <c r="L37" s="34" t="str">
        <f t="shared" si="1"/>
        <v>SNS - INVIMA</v>
      </c>
    </row>
    <row r="38" spans="1:21" x14ac:dyDescent="0.3">
      <c r="B38" s="6" t="s">
        <v>755</v>
      </c>
      <c r="C38" s="4" t="s">
        <v>42</v>
      </c>
      <c r="D38" s="4"/>
      <c r="E38" s="4"/>
      <c r="F38" s="4"/>
      <c r="G38">
        <f t="shared" si="0"/>
        <v>0</v>
      </c>
      <c r="H38" t="s">
        <v>7</v>
      </c>
      <c r="L38" s="34" t="str">
        <f t="shared" si="1"/>
        <v>MSPS</v>
      </c>
    </row>
    <row r="39" spans="1:21" x14ac:dyDescent="0.3">
      <c r="B39" s="6" t="s">
        <v>756</v>
      </c>
      <c r="C39" s="4" t="s">
        <v>43</v>
      </c>
      <c r="D39" s="4"/>
      <c r="E39" s="4"/>
      <c r="F39" s="4"/>
      <c r="G39">
        <f t="shared" si="0"/>
        <v>1</v>
      </c>
      <c r="H39" t="s">
        <v>765</v>
      </c>
      <c r="L39" s="34" t="str">
        <f t="shared" si="1"/>
        <v>MSPA</v>
      </c>
    </row>
    <row r="40" spans="1:21" x14ac:dyDescent="0.3">
      <c r="B40" s="6" t="s">
        <v>757</v>
      </c>
      <c r="G40">
        <f t="shared" si="0"/>
        <v>0</v>
      </c>
      <c r="L40" s="34"/>
    </row>
    <row r="42" spans="1:21" x14ac:dyDescent="0.3">
      <c r="C42">
        <v>1</v>
      </c>
      <c r="D42">
        <v>2</v>
      </c>
      <c r="E42">
        <v>3</v>
      </c>
      <c r="F42">
        <v>4</v>
      </c>
      <c r="G42">
        <v>5</v>
      </c>
      <c r="H42">
        <v>6</v>
      </c>
      <c r="I42">
        <v>7</v>
      </c>
      <c r="J42">
        <v>8</v>
      </c>
      <c r="K42">
        <v>9</v>
      </c>
      <c r="L42">
        <v>10</v>
      </c>
      <c r="M42">
        <v>11</v>
      </c>
      <c r="N42">
        <v>12</v>
      </c>
      <c r="O42">
        <v>13</v>
      </c>
      <c r="P42">
        <v>14</v>
      </c>
      <c r="Q42">
        <v>15</v>
      </c>
      <c r="R42">
        <v>16</v>
      </c>
      <c r="S42">
        <v>17</v>
      </c>
      <c r="T42">
        <v>18</v>
      </c>
    </row>
    <row r="43" spans="1:21" ht="31.2" thickBot="1" x14ac:dyDescent="0.35">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3">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3">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3">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2.8" x14ac:dyDescent="0.3">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2.8" x14ac:dyDescent="0.3">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22.8" x14ac:dyDescent="0.3">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2.8" x14ac:dyDescent="0.3">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3">
      <c r="A51" s="30" t="s">
        <v>424</v>
      </c>
      <c r="B51" s="29" t="s">
        <v>728</v>
      </c>
      <c r="C51" s="4" t="s">
        <v>427</v>
      </c>
      <c r="D51" s="13"/>
      <c r="E51" s="4"/>
      <c r="F51" s="4"/>
      <c r="G51" s="4"/>
      <c r="H51" s="4"/>
      <c r="I51" s="4"/>
      <c r="J51" s="30"/>
      <c r="K51" s="30" t="e">
        <v>#N/A</v>
      </c>
      <c r="L51" s="30"/>
      <c r="M51" s="30"/>
      <c r="N51" s="30"/>
      <c r="O51" s="30"/>
      <c r="P51" s="30"/>
      <c r="Q51" s="30" t="s">
        <v>424</v>
      </c>
    </row>
    <row r="52" spans="1:17" x14ac:dyDescent="0.3">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3">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3">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3">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3">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3">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2.8" x14ac:dyDescent="0.3">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x14ac:dyDescent="0.3">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3">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2.8" x14ac:dyDescent="0.3">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3">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2.8" x14ac:dyDescent="0.3">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2.8" x14ac:dyDescent="0.3">
      <c r="A64" s="30" t="s">
        <v>424</v>
      </c>
      <c r="B64" s="29" t="s">
        <v>766</v>
      </c>
      <c r="C64" s="4" t="s">
        <v>430</v>
      </c>
      <c r="D64" s="13"/>
      <c r="E64" s="4"/>
      <c r="F64" s="4"/>
      <c r="G64" s="4"/>
      <c r="H64" s="4"/>
      <c r="I64" s="4"/>
      <c r="J64" s="30"/>
      <c r="K64" s="30" t="e">
        <v>#N/A</v>
      </c>
      <c r="L64" s="30"/>
      <c r="M64" s="30"/>
      <c r="N64" s="30"/>
      <c r="O64" s="30"/>
      <c r="P64" s="30"/>
      <c r="Q64" s="30" t="s">
        <v>424</v>
      </c>
    </row>
    <row r="65" spans="1:17" x14ac:dyDescent="0.3">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3">
      <c r="A66" s="30" t="s">
        <v>424</v>
      </c>
      <c r="B66" s="29" t="s">
        <v>732</v>
      </c>
      <c r="C66" s="4" t="s">
        <v>428</v>
      </c>
      <c r="D66" s="13"/>
      <c r="E66" s="4"/>
      <c r="F66" s="4"/>
      <c r="G66" s="4"/>
      <c r="H66" s="4"/>
      <c r="I66" s="4"/>
      <c r="J66" s="30"/>
      <c r="K66" s="30" t="e">
        <v>#N/A</v>
      </c>
      <c r="L66" s="30"/>
      <c r="M66" s="30"/>
      <c r="N66" s="30"/>
      <c r="O66" s="30"/>
      <c r="P66" s="30"/>
      <c r="Q66" s="30" t="s">
        <v>424</v>
      </c>
    </row>
    <row r="67" spans="1:17" x14ac:dyDescent="0.3">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x14ac:dyDescent="0.3">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2.8" x14ac:dyDescent="0.3">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x14ac:dyDescent="0.3">
      <c r="A70" s="30" t="s">
        <v>424</v>
      </c>
      <c r="B70" s="29" t="s">
        <v>735</v>
      </c>
      <c r="C70" s="4" t="s">
        <v>429</v>
      </c>
      <c r="D70" s="13"/>
      <c r="E70" s="4"/>
      <c r="F70" s="4"/>
      <c r="G70" s="4"/>
      <c r="H70" s="4"/>
      <c r="I70" s="4"/>
      <c r="J70" s="30"/>
      <c r="K70" s="30" t="e">
        <v>#N/A</v>
      </c>
      <c r="L70" s="30"/>
      <c r="M70" s="30"/>
      <c r="N70" s="30"/>
      <c r="O70" s="30"/>
      <c r="P70" s="30"/>
      <c r="Q70" s="30" t="s">
        <v>424</v>
      </c>
    </row>
    <row r="71" spans="1:17" x14ac:dyDescent="0.3">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3">
      <c r="A72" s="30" t="s">
        <v>424</v>
      </c>
      <c r="B72" s="29" t="s">
        <v>736</v>
      </c>
      <c r="C72" s="4" t="s">
        <v>426</v>
      </c>
      <c r="D72" s="13"/>
      <c r="E72" s="4"/>
      <c r="F72" s="4"/>
      <c r="G72" s="4"/>
      <c r="H72" s="4"/>
      <c r="I72" s="4"/>
      <c r="J72" s="30"/>
      <c r="K72" s="30" t="e">
        <v>#N/A</v>
      </c>
      <c r="L72" s="30"/>
      <c r="M72" s="30"/>
      <c r="N72" s="30"/>
      <c r="O72" s="30"/>
      <c r="P72" s="30"/>
      <c r="Q72" s="30" t="s">
        <v>424</v>
      </c>
    </row>
    <row r="73" spans="1:17" x14ac:dyDescent="0.3">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2.8" x14ac:dyDescent="0.3">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2.8" x14ac:dyDescent="0.3">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3">
      <c r="A76" s="30" t="s">
        <v>424</v>
      </c>
      <c r="B76" s="29" t="s">
        <v>727</v>
      </c>
      <c r="C76" s="4" t="s">
        <v>425</v>
      </c>
      <c r="D76" s="13"/>
      <c r="E76" s="12"/>
      <c r="F76" s="12"/>
      <c r="G76" s="12"/>
      <c r="H76" s="12"/>
      <c r="I76" s="12"/>
      <c r="J76" s="30"/>
      <c r="K76" s="30" t="e">
        <v>#N/A</v>
      </c>
      <c r="L76" s="30"/>
      <c r="M76" s="30"/>
      <c r="N76" s="30"/>
      <c r="O76" s="30"/>
      <c r="P76" s="30"/>
      <c r="Q76" s="30" t="s">
        <v>424</v>
      </c>
    </row>
    <row r="77" spans="1:17" ht="34.200000000000003" x14ac:dyDescent="0.3">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2.8" x14ac:dyDescent="0.3">
      <c r="A78" s="30" t="s">
        <v>424</v>
      </c>
      <c r="B78" s="29" t="s">
        <v>727</v>
      </c>
      <c r="C78" s="4" t="s">
        <v>286</v>
      </c>
      <c r="D78" s="13"/>
      <c r="E78" s="12"/>
      <c r="F78" s="12"/>
      <c r="G78" s="12"/>
      <c r="H78" s="12"/>
      <c r="I78" s="12"/>
      <c r="J78" s="30"/>
      <c r="K78" s="30" t="s">
        <v>715</v>
      </c>
      <c r="L78" s="30" t="s">
        <v>442</v>
      </c>
      <c r="M78" s="30"/>
      <c r="N78" s="30"/>
      <c r="O78" s="30"/>
      <c r="P78" s="30"/>
      <c r="Q78" s="30" t="s">
        <v>424</v>
      </c>
    </row>
    <row r="79" spans="1:17" ht="22.8" x14ac:dyDescent="0.3">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3">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2.8" x14ac:dyDescent="0.3">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3">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2.8" x14ac:dyDescent="0.3">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2.8" x14ac:dyDescent="0.3">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4.200000000000003" x14ac:dyDescent="0.3">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3">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3">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3">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2.8" x14ac:dyDescent="0.3">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3">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2.8" x14ac:dyDescent="0.3">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3">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2.8" x14ac:dyDescent="0.3">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3">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3">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3">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3">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3">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2.8" x14ac:dyDescent="0.3">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22.8" x14ac:dyDescent="0.3">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2.8" x14ac:dyDescent="0.3">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4.200000000000003" x14ac:dyDescent="0.3">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3">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3">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3">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3">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3">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3">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3">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3">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3">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3">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3">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2.8" x14ac:dyDescent="0.3">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2.8" x14ac:dyDescent="0.3">
      <c r="A115" s="30" t="s">
        <v>454</v>
      </c>
      <c r="B115" s="29" t="s">
        <v>744</v>
      </c>
      <c r="C115" s="4" t="s">
        <v>282</v>
      </c>
      <c r="D115" s="13"/>
      <c r="E115" s="12">
        <v>0</v>
      </c>
      <c r="F115" s="12">
        <v>0.95</v>
      </c>
      <c r="G115" s="12">
        <v>0.8</v>
      </c>
      <c r="H115" s="12">
        <v>0.9</v>
      </c>
      <c r="I115" s="12">
        <v>0.95</v>
      </c>
      <c r="J115" s="30" t="s">
        <v>423</v>
      </c>
      <c r="K115" s="30" t="s">
        <v>699</v>
      </c>
      <c r="L115" s="30" t="s">
        <v>455</v>
      </c>
      <c r="M115" s="30" t="s">
        <v>834</v>
      </c>
      <c r="N115" s="30" t="s">
        <v>699</v>
      </c>
      <c r="O115" s="30" t="s">
        <v>835</v>
      </c>
      <c r="P115" s="30" t="s">
        <v>836</v>
      </c>
      <c r="Q115" s="30" t="s">
        <v>454</v>
      </c>
    </row>
    <row r="116" spans="1:17" x14ac:dyDescent="0.3">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3">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3">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3">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3">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3">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3">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2.8" x14ac:dyDescent="0.3">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2.8" x14ac:dyDescent="0.3">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3">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3">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3">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3">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3">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3">
      <c r="C130" s="4" t="s">
        <v>830</v>
      </c>
      <c r="D130" s="43"/>
      <c r="E130" s="42">
        <v>1</v>
      </c>
      <c r="F130" s="42">
        <v>1</v>
      </c>
      <c r="G130" s="42">
        <v>1</v>
      </c>
      <c r="H130" s="42">
        <v>1</v>
      </c>
      <c r="I130" s="42">
        <v>1</v>
      </c>
    </row>
    <row r="131" spans="1:17" x14ac:dyDescent="0.3">
      <c r="C131" s="4"/>
      <c r="D131" s="43"/>
      <c r="E131" s="42"/>
      <c r="F131" s="42"/>
      <c r="G131" s="42"/>
      <c r="H131" s="42"/>
      <c r="I131" s="42"/>
    </row>
    <row r="132" spans="1:17" x14ac:dyDescent="0.3">
      <c r="C132" s="4"/>
      <c r="D132" s="43"/>
      <c r="E132" s="42"/>
      <c r="F132" s="42"/>
      <c r="G132" s="42"/>
      <c r="H132" s="42"/>
      <c r="I132" s="42"/>
    </row>
    <row r="133" spans="1:17" x14ac:dyDescent="0.3">
      <c r="C133" s="4"/>
      <c r="D133" s="43"/>
      <c r="E133" s="42"/>
      <c r="F133" s="42"/>
      <c r="G133" s="42"/>
      <c r="H133" s="42"/>
      <c r="I133" s="42"/>
    </row>
    <row r="134" spans="1:17" x14ac:dyDescent="0.3">
      <c r="C134" s="4"/>
      <c r="D134" s="43"/>
      <c r="E134" s="42"/>
      <c r="F134" s="42"/>
      <c r="G134" s="42"/>
      <c r="H134" s="42"/>
      <c r="I134" s="42"/>
    </row>
    <row r="135" spans="1:17" x14ac:dyDescent="0.3">
      <c r="C135" s="4"/>
      <c r="D135" s="43"/>
      <c r="E135" s="42"/>
      <c r="F135" s="42"/>
      <c r="G135" s="42"/>
      <c r="H135" s="42"/>
      <c r="I135" s="42"/>
    </row>
    <row r="143" spans="1:17" x14ac:dyDescent="0.3">
      <c r="C143" s="5" t="s">
        <v>44</v>
      </c>
      <c r="D143" s="5"/>
      <c r="E143" s="5"/>
      <c r="F143" s="5"/>
    </row>
    <row r="144" spans="1:17" x14ac:dyDescent="0.3">
      <c r="C144" s="9" t="s">
        <v>45</v>
      </c>
      <c r="D144" s="9"/>
      <c r="E144" s="9"/>
      <c r="F144" s="9"/>
      <c r="H144" t="s">
        <v>454</v>
      </c>
      <c r="I144" t="s">
        <v>699</v>
      </c>
    </row>
    <row r="145" spans="3:9" x14ac:dyDescent="0.3">
      <c r="C145" s="9" t="s">
        <v>46</v>
      </c>
      <c r="D145" s="9"/>
      <c r="E145" s="9"/>
      <c r="F145" s="9"/>
      <c r="H145" s="28">
        <v>1020</v>
      </c>
      <c r="I145" s="27" t="s">
        <v>709</v>
      </c>
    </row>
    <row r="146" spans="3:9" x14ac:dyDescent="0.3">
      <c r="C146" s="9" t="s">
        <v>47</v>
      </c>
      <c r="D146" s="9"/>
      <c r="E146" s="9"/>
      <c r="F146" s="9"/>
      <c r="H146" s="28">
        <v>1030</v>
      </c>
      <c r="I146" s="27" t="s">
        <v>710</v>
      </c>
    </row>
    <row r="147" spans="3:9" ht="20.399999999999999" x14ac:dyDescent="0.3">
      <c r="C147" s="9" t="s">
        <v>48</v>
      </c>
      <c r="D147" s="9"/>
      <c r="E147" s="9"/>
      <c r="F147" s="9"/>
      <c r="H147" s="28">
        <v>1100</v>
      </c>
      <c r="I147" s="27" t="s">
        <v>708</v>
      </c>
    </row>
    <row r="148" spans="3:9" x14ac:dyDescent="0.3">
      <c r="C148" s="9" t="s">
        <v>49</v>
      </c>
      <c r="D148" s="9"/>
      <c r="E148" s="9"/>
      <c r="F148" s="9"/>
      <c r="H148" s="28">
        <v>1200</v>
      </c>
      <c r="I148" s="27" t="s">
        <v>711</v>
      </c>
    </row>
    <row r="149" spans="3:9" x14ac:dyDescent="0.3">
      <c r="C149" s="9" t="s">
        <v>50</v>
      </c>
      <c r="D149" s="9"/>
      <c r="E149" s="9"/>
      <c r="F149" s="9"/>
      <c r="H149" s="28">
        <v>1300</v>
      </c>
      <c r="I149" s="27" t="s">
        <v>716</v>
      </c>
    </row>
    <row r="150" spans="3:9" x14ac:dyDescent="0.3">
      <c r="C150" s="9" t="s">
        <v>51</v>
      </c>
      <c r="D150" s="9"/>
      <c r="E150" s="9"/>
      <c r="F150" s="9"/>
      <c r="H150" s="28">
        <v>1400</v>
      </c>
      <c r="I150" s="27" t="s">
        <v>712</v>
      </c>
    </row>
    <row r="151" spans="3:9" x14ac:dyDescent="0.3">
      <c r="C151" s="9" t="s">
        <v>52</v>
      </c>
      <c r="D151" s="9"/>
      <c r="E151" s="9"/>
      <c r="F151" s="9"/>
      <c r="H151" s="28">
        <v>1500</v>
      </c>
      <c r="I151" s="27" t="s">
        <v>713</v>
      </c>
    </row>
    <row r="152" spans="3:9" x14ac:dyDescent="0.3">
      <c r="C152" s="9" t="s">
        <v>53</v>
      </c>
      <c r="D152" s="9"/>
      <c r="E152" s="9"/>
      <c r="F152" s="9"/>
      <c r="H152" s="28">
        <v>1600</v>
      </c>
      <c r="I152" s="27" t="s">
        <v>715</v>
      </c>
    </row>
    <row r="153" spans="3:9" x14ac:dyDescent="0.3">
      <c r="C153" s="9" t="s">
        <v>54</v>
      </c>
      <c r="D153" s="9"/>
      <c r="E153" s="9"/>
      <c r="F153" s="9"/>
      <c r="H153" s="28">
        <v>1700</v>
      </c>
      <c r="I153" s="27" t="s">
        <v>714</v>
      </c>
    </row>
    <row r="154" spans="3:9" x14ac:dyDescent="0.3">
      <c r="C154" s="9" t="s">
        <v>55</v>
      </c>
      <c r="D154" s="9"/>
      <c r="E154" s="9"/>
      <c r="F154" s="9"/>
      <c r="H154" s="28">
        <v>2100</v>
      </c>
      <c r="I154" s="27" t="s">
        <v>705</v>
      </c>
    </row>
    <row r="155" spans="3:9" ht="20.399999999999999" x14ac:dyDescent="0.3">
      <c r="C155" s="9" t="s">
        <v>56</v>
      </c>
      <c r="D155" s="9"/>
      <c r="E155" s="9"/>
      <c r="F155" s="9"/>
      <c r="H155" s="28">
        <v>2200</v>
      </c>
      <c r="I155" s="27" t="s">
        <v>701</v>
      </c>
    </row>
    <row r="156" spans="3:9" x14ac:dyDescent="0.3">
      <c r="C156" s="9" t="s">
        <v>57</v>
      </c>
      <c r="D156" s="9"/>
      <c r="E156" s="9"/>
      <c r="F156" s="9"/>
      <c r="H156" s="28">
        <v>2300</v>
      </c>
      <c r="I156" s="27" t="s">
        <v>704</v>
      </c>
    </row>
    <row r="157" spans="3:9" ht="30.6" x14ac:dyDescent="0.3">
      <c r="C157" s="9" t="s">
        <v>58</v>
      </c>
      <c r="D157" s="9"/>
      <c r="E157" s="9"/>
      <c r="F157" s="9"/>
      <c r="H157" s="28">
        <v>2400</v>
      </c>
      <c r="I157" s="27" t="s">
        <v>703</v>
      </c>
    </row>
    <row r="158" spans="3:9" x14ac:dyDescent="0.3">
      <c r="C158" s="9" t="s">
        <v>59</v>
      </c>
      <c r="D158" s="9"/>
      <c r="E158" s="9"/>
      <c r="F158" s="9"/>
      <c r="H158" s="28">
        <v>2410</v>
      </c>
      <c r="I158" s="27" t="s">
        <v>717</v>
      </c>
    </row>
    <row r="159" spans="3:9" x14ac:dyDescent="0.3">
      <c r="C159" s="9" t="s">
        <v>60</v>
      </c>
      <c r="D159" s="9"/>
      <c r="E159" s="9"/>
      <c r="F159" s="9"/>
      <c r="H159" s="28">
        <v>2500</v>
      </c>
      <c r="I159" s="27" t="s">
        <v>700</v>
      </c>
    </row>
    <row r="160" spans="3:9" x14ac:dyDescent="0.3">
      <c r="C160" s="9" t="s">
        <v>61</v>
      </c>
      <c r="D160" s="9"/>
      <c r="E160" s="9"/>
      <c r="F160" s="9"/>
      <c r="H160" s="28">
        <v>3100</v>
      </c>
      <c r="I160" s="27" t="s">
        <v>707</v>
      </c>
    </row>
    <row r="161" spans="3:9" x14ac:dyDescent="0.3">
      <c r="C161" s="9" t="s">
        <v>62</v>
      </c>
      <c r="D161" s="9"/>
      <c r="E161" s="9"/>
      <c r="F161" s="9"/>
      <c r="H161" s="28">
        <v>3200</v>
      </c>
      <c r="I161" s="27" t="s">
        <v>702</v>
      </c>
    </row>
    <row r="162" spans="3:9" x14ac:dyDescent="0.3">
      <c r="C162" s="9" t="s">
        <v>63</v>
      </c>
      <c r="D162" s="9"/>
      <c r="E162" s="9"/>
      <c r="F162" s="9"/>
      <c r="H162" s="28">
        <v>3300</v>
      </c>
      <c r="I162" s="27" t="s">
        <v>559</v>
      </c>
    </row>
    <row r="163" spans="3:9" x14ac:dyDescent="0.3">
      <c r="C163" s="9" t="s">
        <v>64</v>
      </c>
      <c r="D163" s="9"/>
      <c r="E163" s="9"/>
      <c r="F163" s="9"/>
      <c r="H163" s="28">
        <v>3400</v>
      </c>
      <c r="I163" s="27" t="s">
        <v>706</v>
      </c>
    </row>
    <row r="164" spans="3:9" x14ac:dyDescent="0.3">
      <c r="C164" s="9" t="s">
        <v>65</v>
      </c>
      <c r="D164" s="9"/>
      <c r="E164" s="9"/>
      <c r="F164" s="9"/>
      <c r="H164" s="28">
        <v>4000</v>
      </c>
      <c r="I164" s="27" t="s">
        <v>718</v>
      </c>
    </row>
    <row r="165" spans="3:9" x14ac:dyDescent="0.3">
      <c r="C165" s="9" t="s">
        <v>66</v>
      </c>
      <c r="D165" s="9"/>
      <c r="E165" s="9"/>
      <c r="F165" s="9"/>
    </row>
    <row r="166" spans="3:9" x14ac:dyDescent="0.3">
      <c r="C166" s="9" t="s">
        <v>67</v>
      </c>
      <c r="D166" s="9"/>
      <c r="E166" s="9"/>
      <c r="F166" s="9"/>
    </row>
    <row r="167" spans="3:9" x14ac:dyDescent="0.3">
      <c r="C167" s="9" t="s">
        <v>68</v>
      </c>
      <c r="D167" s="9"/>
      <c r="E167" s="9"/>
      <c r="F167" s="9"/>
    </row>
    <row r="168" spans="3:9" x14ac:dyDescent="0.3">
      <c r="C168" s="9" t="s">
        <v>69</v>
      </c>
      <c r="D168" s="9"/>
      <c r="E168" s="9"/>
      <c r="F168" s="9"/>
    </row>
    <row r="169" spans="3:9" x14ac:dyDescent="0.3">
      <c r="C169" s="9" t="s">
        <v>70</v>
      </c>
      <c r="D169" s="9"/>
      <c r="E169" s="9"/>
      <c r="F169" s="9"/>
    </row>
    <row r="170" spans="3:9" ht="20.399999999999999" x14ac:dyDescent="0.3">
      <c r="C170" s="9" t="s">
        <v>71</v>
      </c>
      <c r="D170" s="9"/>
      <c r="E170" s="9"/>
      <c r="F170" s="9"/>
    </row>
    <row r="171" spans="3:9" x14ac:dyDescent="0.3">
      <c r="C171" s="9" t="s">
        <v>72</v>
      </c>
      <c r="D171" s="9"/>
      <c r="E171" s="9"/>
      <c r="F171" s="9"/>
    </row>
    <row r="172" spans="3:9" ht="20.399999999999999" x14ac:dyDescent="0.3">
      <c r="C172" s="9" t="s">
        <v>73</v>
      </c>
      <c r="D172" s="9"/>
      <c r="E172" s="9"/>
      <c r="F172" s="9"/>
    </row>
    <row r="173" spans="3:9" ht="20.399999999999999" x14ac:dyDescent="0.3">
      <c r="C173" s="9" t="s">
        <v>74</v>
      </c>
      <c r="D173" s="9"/>
      <c r="E173" s="9"/>
      <c r="F173" s="9"/>
    </row>
    <row r="174" spans="3:9" x14ac:dyDescent="0.3">
      <c r="C174" s="9" t="s">
        <v>75</v>
      </c>
      <c r="D174" s="9"/>
      <c r="E174" s="9"/>
      <c r="F174" s="9"/>
    </row>
    <row r="175" spans="3:9" ht="20.399999999999999" x14ac:dyDescent="0.3">
      <c r="C175" s="9" t="s">
        <v>76</v>
      </c>
      <c r="D175" s="9"/>
      <c r="E175" s="9"/>
      <c r="F175" s="9"/>
    </row>
    <row r="176" spans="3:9" ht="20.399999999999999" x14ac:dyDescent="0.3">
      <c r="C176" s="9" t="s">
        <v>77</v>
      </c>
      <c r="D176" s="9"/>
      <c r="E176" s="9"/>
      <c r="F176" s="9"/>
    </row>
    <row r="177" spans="3:6" x14ac:dyDescent="0.3">
      <c r="C177" s="9" t="s">
        <v>78</v>
      </c>
      <c r="D177" s="9"/>
      <c r="E177" s="9"/>
      <c r="F177" s="9"/>
    </row>
    <row r="178" spans="3:6" x14ac:dyDescent="0.3">
      <c r="C178" s="9" t="s">
        <v>79</v>
      </c>
      <c r="D178" s="9"/>
      <c r="E178" s="9"/>
      <c r="F178" s="9"/>
    </row>
    <row r="179" spans="3:6" x14ac:dyDescent="0.3">
      <c r="C179" s="9" t="s">
        <v>80</v>
      </c>
      <c r="D179" s="9"/>
      <c r="E179" s="9"/>
      <c r="F179" s="9"/>
    </row>
    <row r="180" spans="3:6" x14ac:dyDescent="0.3">
      <c r="C180" s="9" t="s">
        <v>81</v>
      </c>
      <c r="D180" s="9"/>
      <c r="E180" s="9"/>
      <c r="F180" s="9"/>
    </row>
    <row r="181" spans="3:6" ht="20.399999999999999" x14ac:dyDescent="0.3">
      <c r="C181" s="9" t="s">
        <v>82</v>
      </c>
      <c r="D181" s="9"/>
      <c r="E181" s="9"/>
      <c r="F181" s="9"/>
    </row>
    <row r="182" spans="3:6" ht="20.399999999999999" x14ac:dyDescent="0.3">
      <c r="C182" s="9" t="s">
        <v>83</v>
      </c>
      <c r="D182" s="9"/>
      <c r="E182" s="9"/>
      <c r="F182" s="9"/>
    </row>
    <row r="183" spans="3:6" x14ac:dyDescent="0.3">
      <c r="C183" s="9" t="s">
        <v>84</v>
      </c>
      <c r="D183" s="9"/>
      <c r="E183" s="9"/>
      <c r="F183" s="9"/>
    </row>
    <row r="184" spans="3:6" x14ac:dyDescent="0.3">
      <c r="C184" s="9" t="s">
        <v>85</v>
      </c>
      <c r="D184" s="9"/>
      <c r="E184" s="9"/>
      <c r="F184" s="9"/>
    </row>
    <row r="185" spans="3:6" x14ac:dyDescent="0.3">
      <c r="C185" s="9" t="s">
        <v>86</v>
      </c>
      <c r="D185" s="9"/>
      <c r="E185" s="9"/>
      <c r="F185" s="9"/>
    </row>
    <row r="186" spans="3:6" ht="20.399999999999999" x14ac:dyDescent="0.3">
      <c r="C186" s="9" t="s">
        <v>87</v>
      </c>
      <c r="D186" s="9"/>
      <c r="E186" s="9"/>
      <c r="F186" s="9"/>
    </row>
    <row r="187" spans="3:6" ht="20.399999999999999" x14ac:dyDescent="0.3">
      <c r="C187" s="9" t="s">
        <v>88</v>
      </c>
      <c r="D187" s="9"/>
      <c r="E187" s="9"/>
      <c r="F187" s="9"/>
    </row>
    <row r="188" spans="3:6" ht="20.399999999999999" x14ac:dyDescent="0.3">
      <c r="C188" s="9" t="s">
        <v>89</v>
      </c>
      <c r="D188" s="9"/>
      <c r="E188" s="9"/>
      <c r="F188" s="9"/>
    </row>
    <row r="189" spans="3:6" x14ac:dyDescent="0.3">
      <c r="C189" s="9" t="s">
        <v>90</v>
      </c>
      <c r="D189" s="9"/>
      <c r="E189" s="9"/>
      <c r="F189" s="9"/>
    </row>
    <row r="190" spans="3:6" x14ac:dyDescent="0.3">
      <c r="C190" s="9" t="s">
        <v>91</v>
      </c>
      <c r="D190" s="9"/>
      <c r="E190" s="9"/>
      <c r="F190" s="9"/>
    </row>
    <row r="191" spans="3:6" x14ac:dyDescent="0.3">
      <c r="C191" s="9" t="s">
        <v>92</v>
      </c>
      <c r="D191" s="9"/>
      <c r="E191" s="9"/>
      <c r="F191" s="9"/>
    </row>
    <row r="192" spans="3:6" ht="20.399999999999999" x14ac:dyDescent="0.3">
      <c r="C192" s="9" t="s">
        <v>93</v>
      </c>
      <c r="D192" s="9"/>
      <c r="E192" s="9"/>
      <c r="F192" s="9"/>
    </row>
    <row r="193" spans="3:6" x14ac:dyDescent="0.3">
      <c r="C193" s="9" t="s">
        <v>94</v>
      </c>
      <c r="D193" s="9"/>
      <c r="E193" s="9"/>
      <c r="F193" s="9"/>
    </row>
    <row r="194" spans="3:6" ht="20.399999999999999" x14ac:dyDescent="0.3">
      <c r="C194" s="9" t="s">
        <v>95</v>
      </c>
      <c r="D194" s="9"/>
      <c r="E194" s="9"/>
      <c r="F194" s="9"/>
    </row>
    <row r="195" spans="3:6" ht="20.399999999999999" x14ac:dyDescent="0.3">
      <c r="C195" s="9" t="s">
        <v>96</v>
      </c>
      <c r="D195" s="9"/>
      <c r="E195" s="9"/>
      <c r="F195" s="9"/>
    </row>
    <row r="196" spans="3:6" ht="20.399999999999999" x14ac:dyDescent="0.3">
      <c r="C196" s="9" t="s">
        <v>97</v>
      </c>
      <c r="D196" s="9"/>
      <c r="E196" s="9"/>
      <c r="F196" s="9"/>
    </row>
    <row r="197" spans="3:6" ht="20.399999999999999" x14ac:dyDescent="0.3">
      <c r="C197" s="9" t="s">
        <v>98</v>
      </c>
      <c r="D197" s="9"/>
      <c r="E197" s="9"/>
      <c r="F197" s="9"/>
    </row>
    <row r="198" spans="3:6" x14ac:dyDescent="0.3">
      <c r="C198" s="9" t="s">
        <v>99</v>
      </c>
      <c r="D198" s="9"/>
      <c r="E198" s="9"/>
      <c r="F198" s="9"/>
    </row>
    <row r="199" spans="3:6" x14ac:dyDescent="0.3">
      <c r="C199" s="9" t="s">
        <v>100</v>
      </c>
      <c r="D199" s="9"/>
      <c r="E199" s="9"/>
      <c r="F199" s="9"/>
    </row>
    <row r="200" spans="3:6" x14ac:dyDescent="0.3">
      <c r="C200" s="9" t="s">
        <v>101</v>
      </c>
      <c r="D200" s="9"/>
      <c r="E200" s="9"/>
      <c r="F200" s="9"/>
    </row>
    <row r="201" spans="3:6" ht="20.399999999999999" x14ac:dyDescent="0.3">
      <c r="C201" s="9" t="s">
        <v>102</v>
      </c>
      <c r="D201" s="9"/>
      <c r="E201" s="9"/>
      <c r="F201" s="9"/>
    </row>
    <row r="202" spans="3:6" x14ac:dyDescent="0.3">
      <c r="C202" s="9" t="s">
        <v>103</v>
      </c>
      <c r="D202" s="9"/>
      <c r="E202" s="9"/>
      <c r="F202" s="9"/>
    </row>
    <row r="203" spans="3:6" x14ac:dyDescent="0.3">
      <c r="C203" s="9" t="s">
        <v>104</v>
      </c>
      <c r="D203" s="9"/>
      <c r="E203" s="9"/>
      <c r="F203" s="9"/>
    </row>
    <row r="204" spans="3:6" ht="20.399999999999999" x14ac:dyDescent="0.3">
      <c r="C204" s="9" t="s">
        <v>105</v>
      </c>
      <c r="D204" s="9"/>
      <c r="E204" s="9"/>
      <c r="F204" s="9"/>
    </row>
    <row r="205" spans="3:6" ht="20.399999999999999" x14ac:dyDescent="0.3">
      <c r="C205" s="9" t="s">
        <v>106</v>
      </c>
      <c r="D205" s="9"/>
      <c r="E205" s="9"/>
      <c r="F205" s="9"/>
    </row>
    <row r="206" spans="3:6" ht="20.399999999999999" x14ac:dyDescent="0.3">
      <c r="C206" s="9" t="s">
        <v>107</v>
      </c>
      <c r="D206" s="9"/>
      <c r="E206" s="9"/>
      <c r="F206" s="9"/>
    </row>
    <row r="207" spans="3:6" x14ac:dyDescent="0.3">
      <c r="C207" s="9" t="s">
        <v>108</v>
      </c>
      <c r="D207" s="9"/>
      <c r="E207" s="9"/>
      <c r="F207" s="9"/>
    </row>
    <row r="208" spans="3:6" ht="20.399999999999999" x14ac:dyDescent="0.3">
      <c r="C208" s="9" t="s">
        <v>109</v>
      </c>
      <c r="D208" s="9"/>
      <c r="E208" s="9"/>
      <c r="F208" s="9"/>
    </row>
    <row r="209" spans="3:6" ht="20.399999999999999" x14ac:dyDescent="0.3">
      <c r="C209" s="9" t="s">
        <v>110</v>
      </c>
      <c r="D209" s="9"/>
      <c r="E209" s="9"/>
      <c r="F209" s="9"/>
    </row>
    <row r="210" spans="3:6" ht="20.399999999999999" x14ac:dyDescent="0.3">
      <c r="C210" s="9" t="s">
        <v>111</v>
      </c>
      <c r="D210" s="9"/>
      <c r="E210" s="9"/>
      <c r="F210" s="9"/>
    </row>
    <row r="211" spans="3:6" x14ac:dyDescent="0.3">
      <c r="C211" s="9" t="s">
        <v>112</v>
      </c>
      <c r="D211" s="9"/>
      <c r="E211" s="9"/>
      <c r="F211" s="9"/>
    </row>
    <row r="212" spans="3:6" x14ac:dyDescent="0.3">
      <c r="C212" s="9" t="s">
        <v>113</v>
      </c>
      <c r="D212" s="9"/>
      <c r="E212" s="9"/>
      <c r="F212" s="9"/>
    </row>
    <row r="213" spans="3:6" ht="20.399999999999999" x14ac:dyDescent="0.3">
      <c r="C213" s="9" t="s">
        <v>114</v>
      </c>
      <c r="D213" s="9"/>
      <c r="E213" s="9"/>
      <c r="F213" s="9"/>
    </row>
    <row r="214" spans="3:6" x14ac:dyDescent="0.3">
      <c r="C214" s="9" t="s">
        <v>115</v>
      </c>
      <c r="D214" s="9"/>
      <c r="E214" s="9"/>
      <c r="F214" s="9"/>
    </row>
    <row r="215" spans="3:6" ht="20.399999999999999" x14ac:dyDescent="0.3">
      <c r="C215" s="9" t="s">
        <v>116</v>
      </c>
      <c r="D215" s="9"/>
      <c r="E215" s="9"/>
      <c r="F215" s="9"/>
    </row>
    <row r="216" spans="3:6" ht="20.399999999999999" x14ac:dyDescent="0.3">
      <c r="C216" s="9" t="s">
        <v>117</v>
      </c>
      <c r="D216" s="9"/>
      <c r="E216" s="9"/>
      <c r="F216" s="9"/>
    </row>
    <row r="217" spans="3:6" ht="20.399999999999999" x14ac:dyDescent="0.3">
      <c r="C217" s="9" t="s">
        <v>118</v>
      </c>
      <c r="D217" s="9"/>
      <c r="E217" s="9"/>
      <c r="F217" s="9"/>
    </row>
    <row r="218" spans="3:6" ht="30.6" x14ac:dyDescent="0.3">
      <c r="C218" s="9" t="s">
        <v>119</v>
      </c>
      <c r="D218" s="9"/>
      <c r="E218" s="9"/>
      <c r="F218" s="9"/>
    </row>
    <row r="219" spans="3:6" ht="20.399999999999999" x14ac:dyDescent="0.3">
      <c r="C219" s="9" t="s">
        <v>120</v>
      </c>
      <c r="D219" s="9"/>
      <c r="E219" s="9"/>
      <c r="F219" s="9"/>
    </row>
    <row r="220" spans="3:6" ht="20.399999999999999" x14ac:dyDescent="0.3">
      <c r="C220" s="9" t="s">
        <v>121</v>
      </c>
      <c r="D220" s="9"/>
      <c r="E220" s="9"/>
      <c r="F220" s="9"/>
    </row>
    <row r="221" spans="3:6" x14ac:dyDescent="0.3">
      <c r="C221" s="9" t="s">
        <v>122</v>
      </c>
      <c r="D221" s="9"/>
      <c r="E221" s="9"/>
      <c r="F221" s="9"/>
    </row>
    <row r="222" spans="3:6" x14ac:dyDescent="0.3">
      <c r="C222" s="9" t="s">
        <v>123</v>
      </c>
      <c r="D222" s="9"/>
      <c r="E222" s="9"/>
      <c r="F222" s="9"/>
    </row>
    <row r="223" spans="3:6" x14ac:dyDescent="0.3">
      <c r="C223" s="9" t="s">
        <v>124</v>
      </c>
      <c r="D223" s="9"/>
      <c r="E223" s="9"/>
      <c r="F223" s="9"/>
    </row>
    <row r="224" spans="3:6" x14ac:dyDescent="0.3">
      <c r="C224" s="9" t="s">
        <v>125</v>
      </c>
      <c r="D224" s="9"/>
      <c r="E224" s="9"/>
      <c r="F224" s="9"/>
    </row>
    <row r="225" spans="3:6" ht="20.399999999999999" x14ac:dyDescent="0.3">
      <c r="C225" s="9" t="s">
        <v>126</v>
      </c>
      <c r="D225" s="9"/>
      <c r="E225" s="9"/>
      <c r="F225" s="9"/>
    </row>
    <row r="226" spans="3:6" ht="20.399999999999999" x14ac:dyDescent="0.3">
      <c r="C226" s="9" t="s">
        <v>127</v>
      </c>
      <c r="D226" s="9"/>
      <c r="E226" s="9"/>
      <c r="F226" s="9"/>
    </row>
    <row r="227" spans="3:6" ht="30.6" x14ac:dyDescent="0.3">
      <c r="C227" s="9" t="s">
        <v>128</v>
      </c>
      <c r="D227" s="9"/>
      <c r="E227" s="9"/>
      <c r="F227" s="9"/>
    </row>
    <row r="228" spans="3:6" x14ac:dyDescent="0.3">
      <c r="C228" s="9" t="s">
        <v>129</v>
      </c>
      <c r="D228" s="9"/>
      <c r="E228" s="9"/>
      <c r="F228" s="9"/>
    </row>
    <row r="229" spans="3:6" x14ac:dyDescent="0.3">
      <c r="C229" s="9" t="s">
        <v>130</v>
      </c>
      <c r="D229" s="9"/>
      <c r="E229" s="9"/>
      <c r="F229" s="9"/>
    </row>
    <row r="230" spans="3:6" x14ac:dyDescent="0.3">
      <c r="C230" s="9" t="s">
        <v>131</v>
      </c>
      <c r="D230" s="9"/>
      <c r="E230" s="9"/>
      <c r="F230" s="9"/>
    </row>
    <row r="231" spans="3:6" x14ac:dyDescent="0.3">
      <c r="C231" s="9" t="s">
        <v>132</v>
      </c>
      <c r="D231" s="9"/>
      <c r="E231" s="9"/>
      <c r="F231" s="9"/>
    </row>
    <row r="232" spans="3:6" ht="20.399999999999999" x14ac:dyDescent="0.3">
      <c r="C232" s="9" t="s">
        <v>133</v>
      </c>
      <c r="D232" s="9"/>
      <c r="E232" s="9"/>
      <c r="F232" s="9"/>
    </row>
    <row r="233" spans="3:6" ht="20.399999999999999" x14ac:dyDescent="0.3">
      <c r="C233" s="9" t="s">
        <v>134</v>
      </c>
      <c r="D233" s="9"/>
      <c r="E233" s="9"/>
      <c r="F233" s="9"/>
    </row>
    <row r="234" spans="3:6" x14ac:dyDescent="0.3">
      <c r="C234" s="9" t="s">
        <v>135</v>
      </c>
      <c r="D234" s="9"/>
      <c r="E234" s="9"/>
      <c r="F234" s="9"/>
    </row>
    <row r="235" spans="3:6" ht="20.399999999999999" x14ac:dyDescent="0.3">
      <c r="C235" s="9" t="s">
        <v>136</v>
      </c>
      <c r="D235" s="9"/>
      <c r="E235" s="9"/>
      <c r="F235" s="9"/>
    </row>
    <row r="236" spans="3:6" x14ac:dyDescent="0.3">
      <c r="C236" s="9" t="s">
        <v>137</v>
      </c>
      <c r="D236" s="9"/>
      <c r="E236" s="9"/>
      <c r="F236" s="9"/>
    </row>
    <row r="237" spans="3:6" x14ac:dyDescent="0.3">
      <c r="C237" s="9" t="s">
        <v>138</v>
      </c>
      <c r="D237" s="9"/>
      <c r="E237" s="9"/>
      <c r="F237" s="9"/>
    </row>
    <row r="238" spans="3:6" ht="20.399999999999999" x14ac:dyDescent="0.3">
      <c r="C238" s="9" t="s">
        <v>139</v>
      </c>
      <c r="D238" s="9"/>
      <c r="E238" s="9"/>
      <c r="F238" s="9"/>
    </row>
    <row r="239" spans="3:6" ht="20.399999999999999" x14ac:dyDescent="0.3">
      <c r="C239" s="9" t="s">
        <v>140</v>
      </c>
      <c r="D239" s="9"/>
      <c r="E239" s="9"/>
      <c r="F239" s="9"/>
    </row>
    <row r="240" spans="3:6" ht="20.399999999999999" x14ac:dyDescent="0.3">
      <c r="C240" s="9" t="s">
        <v>141</v>
      </c>
      <c r="D240" s="9"/>
      <c r="E240" s="9"/>
      <c r="F240" s="9"/>
    </row>
    <row r="241" spans="3:6" x14ac:dyDescent="0.3">
      <c r="C241" s="9" t="s">
        <v>142</v>
      </c>
      <c r="D241" s="9"/>
      <c r="E241" s="9"/>
      <c r="F241" s="9"/>
    </row>
    <row r="242" spans="3:6" ht="20.399999999999999" x14ac:dyDescent="0.3">
      <c r="C242" s="9" t="s">
        <v>143</v>
      </c>
      <c r="D242" s="9"/>
      <c r="E242" s="9"/>
      <c r="F242" s="9"/>
    </row>
    <row r="243" spans="3:6" ht="46.5" customHeight="1" x14ac:dyDescent="0.3">
      <c r="C243" s="9" t="s">
        <v>144</v>
      </c>
      <c r="D243" s="9"/>
      <c r="E243" s="9"/>
      <c r="F243" s="9"/>
    </row>
    <row r="244" spans="3:6" x14ac:dyDescent="0.3">
      <c r="C244" s="9" t="s">
        <v>145</v>
      </c>
      <c r="D244" s="9"/>
      <c r="E244" s="9"/>
      <c r="F244" s="9"/>
    </row>
    <row r="245" spans="3:6" x14ac:dyDescent="0.3">
      <c r="C245" s="9" t="s">
        <v>146</v>
      </c>
      <c r="D245" s="9"/>
      <c r="E245" s="9"/>
      <c r="F245" s="9"/>
    </row>
    <row r="246" spans="3:6" ht="30.6" x14ac:dyDescent="0.3">
      <c r="C246" s="9" t="s">
        <v>147</v>
      </c>
      <c r="D246" s="9"/>
      <c r="E246" s="9"/>
      <c r="F246" s="9"/>
    </row>
    <row r="247" spans="3:6" ht="20.399999999999999" x14ac:dyDescent="0.3">
      <c r="C247" s="9" t="s">
        <v>148</v>
      </c>
      <c r="D247" s="9"/>
      <c r="E247" s="9"/>
      <c r="F247" s="9"/>
    </row>
    <row r="248" spans="3:6" ht="20.399999999999999" x14ac:dyDescent="0.3">
      <c r="C248" s="9" t="s">
        <v>149</v>
      </c>
      <c r="D248" s="9"/>
      <c r="E248" s="9"/>
      <c r="F248" s="9"/>
    </row>
    <row r="249" spans="3:6" x14ac:dyDescent="0.3">
      <c r="C249" s="9" t="s">
        <v>150</v>
      </c>
      <c r="D249" s="9"/>
      <c r="E249" s="9"/>
      <c r="F249" s="9"/>
    </row>
    <row r="250" spans="3:6" x14ac:dyDescent="0.3">
      <c r="C250" s="9" t="s">
        <v>151</v>
      </c>
      <c r="D250" s="9"/>
      <c r="E250" s="9"/>
      <c r="F250" s="9"/>
    </row>
    <row r="251" spans="3:6" x14ac:dyDescent="0.3">
      <c r="C251" s="9" t="s">
        <v>152</v>
      </c>
      <c r="D251" s="9"/>
      <c r="E251" s="9"/>
      <c r="F251" s="9"/>
    </row>
    <row r="252" spans="3:6" ht="30.6" x14ac:dyDescent="0.3">
      <c r="C252" s="9" t="s">
        <v>153</v>
      </c>
      <c r="D252" s="9"/>
      <c r="E252" s="9"/>
      <c r="F252" s="9"/>
    </row>
    <row r="253" spans="3:6" ht="20.399999999999999" x14ac:dyDescent="0.3">
      <c r="C253" s="9" t="s">
        <v>154</v>
      </c>
      <c r="D253" s="9"/>
      <c r="E253" s="9"/>
      <c r="F253" s="9"/>
    </row>
    <row r="254" spans="3:6" x14ac:dyDescent="0.3">
      <c r="C254" s="9" t="s">
        <v>155</v>
      </c>
      <c r="D254" s="9"/>
      <c r="E254" s="9"/>
      <c r="F254" s="9"/>
    </row>
    <row r="255" spans="3:6" ht="20.399999999999999" x14ac:dyDescent="0.3">
      <c r="C255" s="9" t="s">
        <v>156</v>
      </c>
      <c r="D255" s="9"/>
      <c r="E255" s="9"/>
      <c r="F255" s="9"/>
    </row>
    <row r="256" spans="3:6" ht="30.6" x14ac:dyDescent="0.3">
      <c r="C256" s="9" t="s">
        <v>157</v>
      </c>
      <c r="D256" s="9"/>
      <c r="E256" s="9"/>
      <c r="F256" s="9"/>
    </row>
    <row r="257" spans="3:6" ht="30.6" x14ac:dyDescent="0.3">
      <c r="C257" s="9" t="s">
        <v>158</v>
      </c>
      <c r="D257" s="9"/>
      <c r="E257" s="9"/>
      <c r="F257" s="9"/>
    </row>
    <row r="258" spans="3:6" x14ac:dyDescent="0.3">
      <c r="C258" s="9" t="s">
        <v>159</v>
      </c>
      <c r="D258" s="9"/>
      <c r="E258" s="9"/>
      <c r="F258" s="9"/>
    </row>
    <row r="259" spans="3:6" x14ac:dyDescent="0.3">
      <c r="C259" s="9" t="s">
        <v>160</v>
      </c>
      <c r="D259" s="9"/>
      <c r="E259" s="9"/>
      <c r="F259" s="9"/>
    </row>
    <row r="260" spans="3:6" ht="40.799999999999997" x14ac:dyDescent="0.3">
      <c r="C260" s="9" t="s">
        <v>161</v>
      </c>
      <c r="D260" s="9"/>
      <c r="E260" s="9"/>
      <c r="F260" s="9"/>
    </row>
    <row r="261" spans="3:6" ht="20.399999999999999" x14ac:dyDescent="0.3">
      <c r="C261" s="9" t="s">
        <v>162</v>
      </c>
      <c r="D261" s="9"/>
      <c r="E261" s="9"/>
      <c r="F261" s="9"/>
    </row>
    <row r="262" spans="3:6" x14ac:dyDescent="0.3">
      <c r="C262" s="9" t="s">
        <v>163</v>
      </c>
      <c r="D262" s="9"/>
      <c r="E262" s="9"/>
      <c r="F262" s="9"/>
    </row>
    <row r="263" spans="3:6" ht="20.399999999999999" x14ac:dyDescent="0.3">
      <c r="C263" s="9" t="s">
        <v>164</v>
      </c>
      <c r="D263" s="9"/>
      <c r="E263" s="9"/>
      <c r="F263" s="9"/>
    </row>
    <row r="264" spans="3:6" ht="20.399999999999999" x14ac:dyDescent="0.3">
      <c r="C264" s="9" t="s">
        <v>165</v>
      </c>
      <c r="D264" s="9"/>
      <c r="E264" s="9"/>
      <c r="F264" s="9"/>
    </row>
    <row r="265" spans="3:6" ht="20.399999999999999" x14ac:dyDescent="0.3">
      <c r="C265" s="9" t="s">
        <v>166</v>
      </c>
      <c r="D265" s="9"/>
      <c r="E265" s="9"/>
      <c r="F265" s="9"/>
    </row>
    <row r="266" spans="3:6" x14ac:dyDescent="0.3">
      <c r="C266" s="9" t="s">
        <v>167</v>
      </c>
      <c r="D266" s="9"/>
      <c r="E266" s="9"/>
      <c r="F266" s="9"/>
    </row>
    <row r="267" spans="3:6" x14ac:dyDescent="0.3">
      <c r="C267" s="9" t="s">
        <v>168</v>
      </c>
      <c r="D267" s="9"/>
      <c r="E267" s="9"/>
      <c r="F267" s="9"/>
    </row>
    <row r="268" spans="3:6" x14ac:dyDescent="0.3">
      <c r="C268" s="9" t="s">
        <v>169</v>
      </c>
      <c r="D268" s="9"/>
      <c r="E268" s="9"/>
      <c r="F268" s="9"/>
    </row>
    <row r="269" spans="3:6" x14ac:dyDescent="0.3">
      <c r="C269" s="9" t="s">
        <v>170</v>
      </c>
      <c r="D269" s="9"/>
      <c r="E269" s="9"/>
      <c r="F269" s="9"/>
    </row>
    <row r="270" spans="3:6" ht="20.399999999999999" x14ac:dyDescent="0.3">
      <c r="C270" s="9" t="s">
        <v>171</v>
      </c>
      <c r="D270" s="9"/>
      <c r="E270" s="9"/>
      <c r="F270" s="9"/>
    </row>
    <row r="271" spans="3:6" x14ac:dyDescent="0.3">
      <c r="C271" s="9" t="s">
        <v>172</v>
      </c>
      <c r="D271" s="9"/>
      <c r="E271" s="9"/>
      <c r="F271" s="9"/>
    </row>
    <row r="272" spans="3:6" x14ac:dyDescent="0.3">
      <c r="C272" s="9" t="s">
        <v>173</v>
      </c>
      <c r="D272" s="9"/>
      <c r="E272" s="9"/>
      <c r="F272" s="9"/>
    </row>
    <row r="273" spans="3:6" ht="20.399999999999999" x14ac:dyDescent="0.3">
      <c r="C273" s="9" t="s">
        <v>174</v>
      </c>
      <c r="D273" s="9"/>
      <c r="E273" s="9"/>
      <c r="F273" s="9"/>
    </row>
    <row r="274" spans="3:6" x14ac:dyDescent="0.3">
      <c r="C274" s="9" t="s">
        <v>175</v>
      </c>
      <c r="D274" s="9"/>
      <c r="E274" s="9"/>
      <c r="F274" s="9"/>
    </row>
    <row r="275" spans="3:6" ht="20.399999999999999" x14ac:dyDescent="0.3">
      <c r="C275" s="9" t="s">
        <v>176</v>
      </c>
      <c r="D275" s="9"/>
      <c r="E275" s="9"/>
      <c r="F275" s="9"/>
    </row>
    <row r="276" spans="3:6" ht="20.399999999999999" x14ac:dyDescent="0.3">
      <c r="C276" s="9" t="s">
        <v>177</v>
      </c>
      <c r="D276" s="9"/>
      <c r="E276" s="9"/>
      <c r="F276" s="9"/>
    </row>
    <row r="277" spans="3:6" ht="30.6" x14ac:dyDescent="0.3">
      <c r="C277" s="9" t="s">
        <v>178</v>
      </c>
      <c r="D277" s="9"/>
      <c r="E277" s="9"/>
      <c r="F277" s="9"/>
    </row>
    <row r="278" spans="3:6" x14ac:dyDescent="0.3">
      <c r="C278" s="9" t="s">
        <v>179</v>
      </c>
      <c r="D278" s="9"/>
      <c r="E278" s="9"/>
      <c r="F278" s="9"/>
    </row>
    <row r="279" spans="3:6" ht="20.399999999999999" x14ac:dyDescent="0.3">
      <c r="C279" s="9" t="s">
        <v>180</v>
      </c>
      <c r="D279" s="9"/>
      <c r="E279" s="9"/>
      <c r="F279" s="9"/>
    </row>
    <row r="280" spans="3:6" ht="20.399999999999999" x14ac:dyDescent="0.3">
      <c r="C280" s="9" t="s">
        <v>181</v>
      </c>
      <c r="D280" s="9"/>
      <c r="E280" s="9"/>
      <c r="F280" s="9"/>
    </row>
    <row r="281" spans="3:6" ht="20.399999999999999" x14ac:dyDescent="0.3">
      <c r="C281" s="9" t="s">
        <v>182</v>
      </c>
      <c r="D281" s="9"/>
      <c r="E281" s="9"/>
      <c r="F281" s="9"/>
    </row>
    <row r="282" spans="3:6" ht="20.399999999999999" x14ac:dyDescent="0.3">
      <c r="C282" s="9" t="s">
        <v>183</v>
      </c>
      <c r="D282" s="9"/>
      <c r="E282" s="9"/>
      <c r="F282" s="9"/>
    </row>
    <row r="283" spans="3:6" ht="20.399999999999999" x14ac:dyDescent="0.3">
      <c r="C283" s="9" t="s">
        <v>184</v>
      </c>
      <c r="D283" s="9"/>
      <c r="E283" s="9"/>
      <c r="F283" s="9"/>
    </row>
    <row r="284" spans="3:6" ht="20.399999999999999" x14ac:dyDescent="0.3">
      <c r="C284" s="9" t="s">
        <v>185</v>
      </c>
      <c r="D284" s="9"/>
      <c r="E284" s="9"/>
      <c r="F284" s="9"/>
    </row>
    <row r="285" spans="3:6" ht="20.399999999999999" x14ac:dyDescent="0.3">
      <c r="C285" s="9" t="s">
        <v>186</v>
      </c>
      <c r="D285" s="9"/>
      <c r="E285" s="9"/>
      <c r="F285" s="9"/>
    </row>
    <row r="286" spans="3:6" ht="20.399999999999999" x14ac:dyDescent="0.3">
      <c r="C286" s="9" t="s">
        <v>187</v>
      </c>
      <c r="D286" s="9"/>
      <c r="E286" s="9"/>
      <c r="F286" s="9"/>
    </row>
    <row r="287" spans="3:6" x14ac:dyDescent="0.3">
      <c r="C287" s="9" t="s">
        <v>188</v>
      </c>
      <c r="D287" s="9"/>
      <c r="E287" s="9"/>
      <c r="F287" s="9"/>
    </row>
    <row r="288" spans="3:6" ht="20.399999999999999" x14ac:dyDescent="0.3">
      <c r="C288" s="9" t="s">
        <v>189</v>
      </c>
      <c r="D288" s="9"/>
      <c r="E288" s="9"/>
      <c r="F288" s="9"/>
    </row>
    <row r="289" spans="3:6" ht="20.399999999999999" x14ac:dyDescent="0.3">
      <c r="C289" s="9" t="s">
        <v>190</v>
      </c>
      <c r="D289" s="9"/>
      <c r="E289" s="9"/>
      <c r="F289" s="9"/>
    </row>
    <row r="290" spans="3:6" x14ac:dyDescent="0.3">
      <c r="C290" s="9" t="s">
        <v>191</v>
      </c>
      <c r="D290" s="9"/>
      <c r="E290" s="9"/>
      <c r="F290" s="9"/>
    </row>
    <row r="291" spans="3:6" ht="20.399999999999999" x14ac:dyDescent="0.3">
      <c r="C291" s="9" t="s">
        <v>192</v>
      </c>
      <c r="D291" s="9"/>
      <c r="E291" s="9"/>
      <c r="F291" s="9"/>
    </row>
    <row r="292" spans="3:6" ht="20.399999999999999" x14ac:dyDescent="0.3">
      <c r="C292" s="9" t="s">
        <v>193</v>
      </c>
      <c r="D292" s="9"/>
      <c r="E292" s="9"/>
      <c r="F292" s="9"/>
    </row>
    <row r="293" spans="3:6" x14ac:dyDescent="0.3">
      <c r="C293" s="9" t="s">
        <v>194</v>
      </c>
      <c r="D293" s="9"/>
      <c r="E293" s="9"/>
      <c r="F293" s="9"/>
    </row>
    <row r="294" spans="3:6" x14ac:dyDescent="0.3">
      <c r="C294" s="9" t="s">
        <v>195</v>
      </c>
      <c r="D294" s="9"/>
      <c r="E294" s="9"/>
      <c r="F294" s="9"/>
    </row>
    <row r="295" spans="3:6" x14ac:dyDescent="0.3">
      <c r="C295" s="9" t="s">
        <v>196</v>
      </c>
      <c r="D295" s="9"/>
      <c r="E295" s="9"/>
      <c r="F295" s="9"/>
    </row>
    <row r="296" spans="3:6" ht="20.399999999999999" x14ac:dyDescent="0.3">
      <c r="C296" s="9" t="s">
        <v>197</v>
      </c>
      <c r="D296" s="9"/>
      <c r="E296" s="9"/>
      <c r="F296" s="9"/>
    </row>
    <row r="297" spans="3:6" x14ac:dyDescent="0.3">
      <c r="C297" s="9" t="s">
        <v>198</v>
      </c>
      <c r="D297" s="9"/>
      <c r="E297" s="9"/>
      <c r="F297" s="9"/>
    </row>
    <row r="298" spans="3:6" ht="20.399999999999999" x14ac:dyDescent="0.3">
      <c r="C298" s="9" t="s">
        <v>199</v>
      </c>
      <c r="D298" s="9"/>
      <c r="E298" s="9"/>
      <c r="F298" s="9"/>
    </row>
    <row r="299" spans="3:6" ht="20.399999999999999" x14ac:dyDescent="0.3">
      <c r="C299" s="9" t="s">
        <v>200</v>
      </c>
      <c r="D299" s="9"/>
      <c r="E299" s="9"/>
      <c r="F299" s="9"/>
    </row>
    <row r="300" spans="3:6" ht="20.399999999999999" x14ac:dyDescent="0.3">
      <c r="C300" s="9" t="s">
        <v>201</v>
      </c>
      <c r="D300" s="9"/>
      <c r="E300" s="9"/>
      <c r="F300" s="9"/>
    </row>
    <row r="301" spans="3:6" ht="20.399999999999999" x14ac:dyDescent="0.3">
      <c r="C301" s="9" t="s">
        <v>202</v>
      </c>
      <c r="D301" s="9"/>
      <c r="E301" s="9"/>
      <c r="F301" s="9"/>
    </row>
    <row r="302" spans="3:6" ht="20.399999999999999" x14ac:dyDescent="0.3">
      <c r="C302" s="9" t="s">
        <v>203</v>
      </c>
      <c r="D302" s="9"/>
      <c r="E302" s="9"/>
      <c r="F302" s="9"/>
    </row>
    <row r="303" spans="3:6" ht="20.399999999999999" x14ac:dyDescent="0.3">
      <c r="C303" s="9" t="s">
        <v>204</v>
      </c>
      <c r="D303" s="9"/>
      <c r="E303" s="9"/>
      <c r="F303" s="9"/>
    </row>
    <row r="304" spans="3:6" x14ac:dyDescent="0.3">
      <c r="C304" s="9" t="s">
        <v>205</v>
      </c>
      <c r="D304" s="9"/>
      <c r="E304" s="9"/>
      <c r="F304" s="9"/>
    </row>
    <row r="305" spans="3:6" ht="20.399999999999999" x14ac:dyDescent="0.3">
      <c r="C305" s="9" t="s">
        <v>206</v>
      </c>
      <c r="D305" s="9"/>
      <c r="E305" s="9"/>
      <c r="F305" s="9"/>
    </row>
    <row r="306" spans="3:6" ht="20.399999999999999" x14ac:dyDescent="0.3">
      <c r="C306" s="9" t="s">
        <v>207</v>
      </c>
      <c r="D306" s="9"/>
      <c r="E306" s="9"/>
      <c r="F306" s="9"/>
    </row>
    <row r="307" spans="3:6" x14ac:dyDescent="0.3">
      <c r="C307" s="9" t="s">
        <v>208</v>
      </c>
      <c r="D307" s="9"/>
      <c r="E307" s="9"/>
      <c r="F307" s="9"/>
    </row>
    <row r="308" spans="3:6" ht="51" x14ac:dyDescent="0.3">
      <c r="C308" s="9" t="s">
        <v>209</v>
      </c>
      <c r="D308" s="9"/>
      <c r="E308" s="9"/>
      <c r="F308" s="9"/>
    </row>
    <row r="309" spans="3:6" x14ac:dyDescent="0.3">
      <c r="C309" s="9" t="s">
        <v>210</v>
      </c>
      <c r="D309" s="9"/>
      <c r="E309" s="9"/>
      <c r="F309" s="9"/>
    </row>
    <row r="310" spans="3:6" ht="20.399999999999999" x14ac:dyDescent="0.3">
      <c r="C310" s="9" t="s">
        <v>211</v>
      </c>
      <c r="D310" s="9"/>
      <c r="E310" s="9"/>
      <c r="F310" s="9"/>
    </row>
    <row r="311" spans="3:6" ht="51" x14ac:dyDescent="0.3">
      <c r="C311" s="9" t="s">
        <v>212</v>
      </c>
      <c r="D311" s="9"/>
      <c r="E311" s="9"/>
      <c r="F311" s="9"/>
    </row>
    <row r="312" spans="3:6" x14ac:dyDescent="0.3">
      <c r="C312" s="9" t="s">
        <v>213</v>
      </c>
      <c r="D312" s="9"/>
      <c r="E312" s="9"/>
      <c r="F312" s="9"/>
    </row>
    <row r="313" spans="3:6" x14ac:dyDescent="0.3">
      <c r="C313" s="9" t="s">
        <v>214</v>
      </c>
      <c r="D313" s="9"/>
      <c r="E313" s="9"/>
      <c r="F313" s="9"/>
    </row>
    <row r="314" spans="3:6" x14ac:dyDescent="0.3">
      <c r="C314" s="9" t="s">
        <v>215</v>
      </c>
      <c r="D314" s="9"/>
      <c r="E314" s="9"/>
      <c r="F314" s="9"/>
    </row>
    <row r="315" spans="3:6" ht="61.2" x14ac:dyDescent="0.3">
      <c r="C315" s="9" t="s">
        <v>216</v>
      </c>
      <c r="D315" s="9"/>
      <c r="E315" s="9"/>
      <c r="F315" s="9"/>
    </row>
    <row r="316" spans="3:6" x14ac:dyDescent="0.3">
      <c r="C316" s="8"/>
    </row>
    <row r="317" spans="3:6" x14ac:dyDescent="0.3">
      <c r="C317" s="8"/>
    </row>
    <row r="318" spans="3:6" x14ac:dyDescent="0.3">
      <c r="C318" s="8"/>
    </row>
    <row r="319" spans="3:6" x14ac:dyDescent="0.3">
      <c r="C319" s="8"/>
    </row>
    <row r="320" spans="3:6" x14ac:dyDescent="0.3">
      <c r="C320" s="8"/>
    </row>
    <row r="321" spans="3:3" x14ac:dyDescent="0.3">
      <c r="C321" s="8"/>
    </row>
    <row r="322" spans="3:3" x14ac:dyDescent="0.3">
      <c r="C322" s="8"/>
    </row>
    <row r="323" spans="3:3" x14ac:dyDescent="0.3">
      <c r="C323" s="8"/>
    </row>
    <row r="324" spans="3:3" x14ac:dyDescent="0.3">
      <c r="C324" s="8"/>
    </row>
    <row r="325" spans="3:3" x14ac:dyDescent="0.3">
      <c r="C325" s="8"/>
    </row>
    <row r="326" spans="3:3" x14ac:dyDescent="0.3">
      <c r="C326" s="8"/>
    </row>
    <row r="327" spans="3:3" x14ac:dyDescent="0.3">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4.4" x14ac:dyDescent="0.3"/>
  <cols>
    <col min="1" max="1" width="14.33203125" customWidth="1"/>
    <col min="2" max="2" width="78.33203125" customWidth="1"/>
    <col min="3" max="7" width="12.33203125" customWidth="1"/>
  </cols>
  <sheetData>
    <row r="2" spans="1:7" x14ac:dyDescent="0.3">
      <c r="A2" s="23" t="s">
        <v>221</v>
      </c>
      <c r="B2" s="23" t="s">
        <v>222</v>
      </c>
      <c r="C2" s="23" t="s">
        <v>224</v>
      </c>
      <c r="D2" s="23" t="s">
        <v>5</v>
      </c>
      <c r="E2" s="23">
        <v>2016</v>
      </c>
      <c r="F2" s="23">
        <v>2017</v>
      </c>
      <c r="G2" s="23">
        <v>2018</v>
      </c>
    </row>
    <row r="3" spans="1:7" ht="51" customHeight="1" x14ac:dyDescent="0.3">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3">
      <c r="A4" s="23" t="s">
        <v>225</v>
      </c>
      <c r="B4" s="139" t="str">
        <f>VLOOKUP(B3,'Ind. depurados'!C44:T129,8,0)</f>
        <v>La medición de la percepción de acceso a los servicios de salud se estima a través del % de la población que considera que acceder a los servicios de salud a través de la EPS fue "fácil" o "muy fácil"</v>
      </c>
      <c r="C4" s="139"/>
      <c r="D4" s="139"/>
      <c r="E4" s="139"/>
      <c r="F4" s="139"/>
      <c r="G4" s="139"/>
    </row>
    <row r="5" spans="1:7" ht="102.75" customHeight="1" x14ac:dyDescent="0.3">
      <c r="A5" s="23" t="s">
        <v>495</v>
      </c>
      <c r="B5" s="139"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39"/>
      <c r="D5" s="139"/>
      <c r="E5" s="139"/>
      <c r="F5" s="139"/>
      <c r="G5" s="139"/>
    </row>
    <row r="6" spans="1:7" ht="60.75" customHeight="1" x14ac:dyDescent="0.3">
      <c r="A6" s="23" t="s">
        <v>458</v>
      </c>
      <c r="B6" s="139" t="str">
        <f>VLOOKUP(B3,'Ind. depurados'!C44:T129,11,0)</f>
        <v>(Número de usuarios que consideran que fue "fácil" o "muy fácil" acceder a servicios de salud a través de su EPS / Número total de usuarios encuestadas)*100</v>
      </c>
      <c r="C6" s="139"/>
      <c r="D6" s="139"/>
      <c r="E6" s="139"/>
      <c r="F6" s="139"/>
      <c r="G6" s="139"/>
    </row>
    <row r="7" spans="1:7" ht="29.25" customHeight="1" x14ac:dyDescent="0.3">
      <c r="A7" s="23" t="s">
        <v>457</v>
      </c>
      <c r="B7" s="26" t="str">
        <f>VLOOKUP(B3,'Ind. depurados'!C44:T129,9,0)</f>
        <v>Oficina de Calidad</v>
      </c>
      <c r="C7" s="23" t="s">
        <v>2</v>
      </c>
      <c r="D7" s="140" t="str">
        <f>VLOOKUP(B3,'Ind. depurados'!C44:T129,10,0)</f>
        <v>German  Escobar</v>
      </c>
      <c r="E7" s="140"/>
      <c r="F7" s="140"/>
      <c r="G7" s="140"/>
    </row>
    <row r="8" spans="1:7" ht="34.5" customHeight="1" x14ac:dyDescent="0.3">
      <c r="A8" s="23" t="s">
        <v>459</v>
      </c>
      <c r="B8" s="140" t="str">
        <f>VLOOKUP(B3,'Ind. depurados'!C44:T129,12,0)</f>
        <v>Encuesta de evaluación de los servicios de las EPS - Oficina de Calidad - MSPS</v>
      </c>
      <c r="C8" s="140"/>
      <c r="D8" s="140"/>
      <c r="E8" s="140"/>
      <c r="F8" s="140"/>
      <c r="G8" s="140"/>
    </row>
    <row r="9" spans="1:7" ht="116.25" customHeight="1" x14ac:dyDescent="0.3">
      <c r="A9" s="23" t="s">
        <v>472</v>
      </c>
      <c r="B9" s="139" t="str">
        <f>VLOOKUP(B3,'Ind. depurados'!C44:T129,14,0)</f>
        <v>Encuesta de evaluación de los servicios de las EPS - Oficina de Calidad - MSPS</v>
      </c>
      <c r="C9" s="139"/>
      <c r="D9" s="139"/>
      <c r="E9" s="139"/>
      <c r="F9" s="139"/>
      <c r="G9" s="139"/>
    </row>
    <row r="12" spans="1:7" ht="20.399999999999999" x14ac:dyDescent="0.3">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ColWidth="11.44140625" defaultRowHeight="13.2" x14ac:dyDescent="0.3"/>
  <cols>
    <col min="1" max="1" width="22.5546875" style="14" customWidth="1"/>
    <col min="2" max="2" width="19" style="14" customWidth="1"/>
    <col min="3" max="3" width="65.33203125" style="14" customWidth="1"/>
    <col min="4" max="4" width="19.33203125" style="14" customWidth="1"/>
    <col min="5" max="5" width="45" style="14" customWidth="1"/>
    <col min="6" max="10" width="9.44140625" style="14" customWidth="1"/>
    <col min="11" max="16384" width="11.44140625" style="14"/>
  </cols>
  <sheetData>
    <row r="6" spans="1:10" x14ac:dyDescent="0.3">
      <c r="C6" s="15"/>
      <c r="D6" s="15"/>
    </row>
    <row r="7" spans="1:10" ht="36" x14ac:dyDescent="0.3">
      <c r="A7" s="16" t="s">
        <v>18</v>
      </c>
      <c r="B7" s="16" t="s">
        <v>218</v>
      </c>
      <c r="C7" s="16" t="s">
        <v>19</v>
      </c>
      <c r="D7" s="17" t="s">
        <v>217</v>
      </c>
      <c r="E7" s="17" t="s">
        <v>3</v>
      </c>
      <c r="F7" s="18" t="s">
        <v>4</v>
      </c>
      <c r="G7" s="18" t="s">
        <v>5</v>
      </c>
      <c r="H7" s="18">
        <v>2016</v>
      </c>
      <c r="I7" s="18">
        <v>2017</v>
      </c>
      <c r="J7" s="19">
        <v>2018</v>
      </c>
    </row>
    <row r="8" spans="1:10" ht="23.25" customHeight="1" x14ac:dyDescent="0.3">
      <c r="A8" s="143" t="s">
        <v>0</v>
      </c>
      <c r="B8" s="144" t="s">
        <v>1</v>
      </c>
      <c r="C8" s="142" t="s">
        <v>22</v>
      </c>
      <c r="D8" s="141"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3">
      <c r="A9" s="143"/>
      <c r="B9" s="144"/>
      <c r="C9" s="142"/>
      <c r="D9" s="141"/>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3">
      <c r="A10" s="143"/>
      <c r="B10" s="144"/>
      <c r="C10" s="142"/>
      <c r="D10" s="141"/>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3">
      <c r="A11" s="143"/>
      <c r="B11" s="144"/>
      <c r="C11" s="142"/>
      <c r="D11" s="141"/>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3">
      <c r="A12" s="143"/>
      <c r="B12" s="144"/>
      <c r="C12" s="142" t="s">
        <v>23</v>
      </c>
      <c r="D12" s="141"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3">
      <c r="A13" s="143"/>
      <c r="B13" s="144"/>
      <c r="C13" s="142"/>
      <c r="D13" s="141"/>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3">
      <c r="A14" s="143"/>
      <c r="B14" s="144"/>
      <c r="C14" s="142"/>
      <c r="D14" s="141"/>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3">
      <c r="A15" s="143"/>
      <c r="B15" s="144"/>
      <c r="C15" s="142" t="s">
        <v>24</v>
      </c>
      <c r="D15" s="141"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3">
      <c r="A16" s="143"/>
      <c r="B16" s="144"/>
      <c r="C16" s="142"/>
      <c r="D16" s="141"/>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3">
      <c r="A17" s="143"/>
      <c r="B17" s="144"/>
      <c r="C17" s="142"/>
      <c r="D17" s="141"/>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3">
      <c r="A18" s="143"/>
      <c r="B18" s="144"/>
      <c r="C18" s="142"/>
      <c r="D18" s="141"/>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3">
      <c r="A19" s="143"/>
      <c r="B19" s="144"/>
      <c r="C19" s="142"/>
      <c r="D19" s="141"/>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3">
      <c r="A20" s="143"/>
      <c r="B20" s="144"/>
      <c r="C20" s="142" t="s">
        <v>25</v>
      </c>
      <c r="D20" s="141"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3">
      <c r="A21" s="143"/>
      <c r="B21" s="144"/>
      <c r="C21" s="142"/>
      <c r="D21" s="141"/>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3">
      <c r="A22" s="143"/>
      <c r="B22" s="144"/>
      <c r="C22" s="142" t="s">
        <v>26</v>
      </c>
      <c r="D22" s="141"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3">
      <c r="A23" s="143"/>
      <c r="B23" s="144"/>
      <c r="C23" s="142"/>
      <c r="D23" s="141"/>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3">
      <c r="A24" s="143"/>
      <c r="B24" s="144"/>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3">
      <c r="A25" s="143"/>
      <c r="B25" s="144"/>
      <c r="C25" s="142" t="s">
        <v>28</v>
      </c>
      <c r="D25" s="141"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3">
      <c r="A26" s="143"/>
      <c r="B26" s="144"/>
      <c r="C26" s="142"/>
      <c r="D26" s="141"/>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3">
      <c r="A27" s="143"/>
      <c r="B27" s="144"/>
      <c r="C27" s="142" t="s">
        <v>29</v>
      </c>
      <c r="D27" s="141"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3">
      <c r="A28" s="143"/>
      <c r="B28" s="144"/>
      <c r="C28" s="142"/>
      <c r="D28" s="141"/>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3">
      <c r="A29" s="143"/>
      <c r="B29" s="144"/>
      <c r="C29" s="142" t="s">
        <v>30</v>
      </c>
      <c r="D29" s="141"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3">
      <c r="A30" s="143"/>
      <c r="B30" s="144"/>
      <c r="C30" s="142"/>
      <c r="D30" s="141"/>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3">
      <c r="A31" s="143"/>
      <c r="B31" s="144"/>
      <c r="C31" s="142"/>
      <c r="D31" s="141"/>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3">
      <c r="A32" s="143"/>
      <c r="B32" s="144"/>
      <c r="C32" s="142"/>
      <c r="D32" s="141"/>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3">
      <c r="A33" s="143"/>
      <c r="B33" s="144"/>
      <c r="C33" s="142"/>
      <c r="D33" s="141"/>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3">
      <c r="A34" s="143"/>
      <c r="B34" s="144"/>
      <c r="C34" s="142" t="s">
        <v>719</v>
      </c>
      <c r="D34" s="141"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3">
      <c r="A35" s="143"/>
      <c r="B35" s="144"/>
      <c r="C35" s="142"/>
      <c r="D35" s="141"/>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3">
      <c r="A36" s="143"/>
      <c r="B36" s="144"/>
      <c r="C36" s="142"/>
      <c r="D36" s="141"/>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3">
      <c r="A37" s="143"/>
      <c r="B37" s="144"/>
      <c r="C37" s="142"/>
      <c r="D37" s="141"/>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3">
      <c r="A38" s="143"/>
      <c r="B38" s="144"/>
      <c r="C38" s="142"/>
      <c r="D38" s="141"/>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3">
      <c r="A39" s="143"/>
      <c r="B39" s="144"/>
      <c r="C39" s="142"/>
      <c r="D39" s="141"/>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3">
      <c r="A40" s="143"/>
      <c r="B40" s="144"/>
      <c r="C40" s="142"/>
      <c r="D40" s="141"/>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3">
      <c r="A41" s="143"/>
      <c r="B41" s="144"/>
      <c r="C41" s="142"/>
      <c r="D41" s="141"/>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3">
      <c r="A42" s="143"/>
      <c r="B42" s="144"/>
      <c r="C42" s="142"/>
      <c r="D42" s="141"/>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3">
      <c r="A43" s="143"/>
      <c r="B43" s="144"/>
      <c r="C43" s="142"/>
      <c r="D43" s="141"/>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3">
      <c r="A44" s="143" t="s">
        <v>0</v>
      </c>
      <c r="B44" s="144" t="s">
        <v>9</v>
      </c>
      <c r="C44" s="142" t="s">
        <v>720</v>
      </c>
      <c r="D44" s="139"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3">
      <c r="A45" s="143"/>
      <c r="B45" s="144"/>
      <c r="C45" s="142"/>
      <c r="D45" s="139"/>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3">
      <c r="A46" s="143"/>
      <c r="B46" s="144"/>
      <c r="C46" s="142"/>
      <c r="D46" s="139"/>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3">
      <c r="A47" s="143"/>
      <c r="B47" s="144"/>
      <c r="C47" s="142"/>
      <c r="D47" s="139"/>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3">
      <c r="A48" s="143"/>
      <c r="B48" s="144"/>
      <c r="C48" s="142"/>
      <c r="D48" s="139"/>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3">
      <c r="A49" s="143"/>
      <c r="B49" s="144"/>
      <c r="C49" s="142"/>
      <c r="D49" s="139"/>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3">
      <c r="A50" s="143"/>
      <c r="B50" s="144"/>
      <c r="C50" s="142"/>
      <c r="D50" s="139"/>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3">
      <c r="A51" s="143"/>
      <c r="B51" s="144"/>
      <c r="C51" s="142"/>
      <c r="D51" s="139"/>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3">
      <c r="A52" s="143"/>
      <c r="B52" s="144"/>
      <c r="C52" s="142"/>
      <c r="D52" s="139"/>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3">
      <c r="A53" s="143"/>
      <c r="B53" s="144"/>
      <c r="C53" s="142"/>
      <c r="D53" s="139"/>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3">
      <c r="A54" s="143"/>
      <c r="B54" s="144"/>
      <c r="C54" s="142"/>
      <c r="D54" s="139"/>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3">
      <c r="A55" s="143"/>
      <c r="B55" s="144"/>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3">
      <c r="A56" s="143"/>
      <c r="B56" s="144"/>
      <c r="C56" s="142" t="s">
        <v>722</v>
      </c>
      <c r="D56" s="141"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3">
      <c r="A57" s="143"/>
      <c r="B57" s="144"/>
      <c r="C57" s="142"/>
      <c r="D57" s="141"/>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3">
      <c r="A58" s="143"/>
      <c r="B58" s="144"/>
      <c r="C58" s="142"/>
      <c r="D58" s="141"/>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3">
      <c r="A59" s="143"/>
      <c r="B59" s="144"/>
      <c r="C59" s="142" t="s">
        <v>723</v>
      </c>
      <c r="D59" s="141"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3">
      <c r="A60" s="143"/>
      <c r="B60" s="144"/>
      <c r="C60" s="142"/>
      <c r="D60" s="141"/>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3">
      <c r="A61" s="143"/>
      <c r="B61" s="144"/>
      <c r="C61" s="142"/>
      <c r="D61" s="141"/>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3">
      <c r="A62" s="143"/>
      <c r="B62" s="144"/>
      <c r="C62" s="142" t="s">
        <v>724</v>
      </c>
      <c r="D62" s="141"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3">
      <c r="A63" s="143"/>
      <c r="B63" s="144"/>
      <c r="C63" s="142"/>
      <c r="D63" s="141"/>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3">
      <c r="A64" s="143"/>
      <c r="B64" s="144"/>
      <c r="C64" s="142"/>
      <c r="D64" s="141"/>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3">
      <c r="A65" s="143"/>
      <c r="B65" s="144"/>
      <c r="C65" s="142"/>
      <c r="D65" s="141"/>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3">
      <c r="A66" s="143"/>
      <c r="B66" s="144"/>
      <c r="C66" s="142"/>
      <c r="D66" s="141"/>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3">
      <c r="A67" s="143"/>
      <c r="B67" s="144"/>
      <c r="C67" s="142"/>
      <c r="D67" s="141"/>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3">
      <c r="A68" s="143"/>
      <c r="B68" s="144"/>
      <c r="C68" s="142"/>
      <c r="D68" s="141"/>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3">
      <c r="A69" s="143"/>
      <c r="B69" s="144"/>
      <c r="C69" s="142"/>
      <c r="D69" s="141"/>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3">
      <c r="A70" s="143"/>
      <c r="B70" s="144"/>
      <c r="C70" s="142"/>
      <c r="D70" s="141"/>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3">
      <c r="A71" s="143"/>
      <c r="B71" s="144"/>
      <c r="C71" s="142"/>
      <c r="D71" s="141"/>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3">
      <c r="A72" s="143"/>
      <c r="B72" s="144"/>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3">
      <c r="A73" s="143"/>
      <c r="B73" s="144"/>
      <c r="C73" s="142" t="s">
        <v>726</v>
      </c>
      <c r="D73" s="141"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3">
      <c r="A74" s="143"/>
      <c r="B74" s="144"/>
      <c r="C74" s="142"/>
      <c r="D74" s="141"/>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3">
      <c r="A75" s="143"/>
      <c r="B75" s="144"/>
      <c r="C75" s="142"/>
      <c r="D75" s="141"/>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3">
      <c r="A76" s="143"/>
      <c r="B76" s="144"/>
      <c r="C76" s="142"/>
      <c r="D76" s="141"/>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3">
      <c r="A77" s="143"/>
      <c r="B77" s="144"/>
      <c r="C77" s="142"/>
      <c r="D77" s="141"/>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3">
      <c r="A78" s="143"/>
      <c r="B78" s="144"/>
      <c r="C78" s="142"/>
      <c r="D78" s="141"/>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3">
      <c r="A79" s="143"/>
      <c r="B79" s="144"/>
      <c r="C79" s="142"/>
      <c r="D79" s="141"/>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3">
      <c r="A80" s="143"/>
      <c r="B80" s="144"/>
      <c r="C80" s="142"/>
      <c r="D80" s="141"/>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3">
      <c r="A81" s="143" t="s">
        <v>0</v>
      </c>
      <c r="B81" s="144" t="s">
        <v>14</v>
      </c>
      <c r="C81" s="142" t="s">
        <v>31</v>
      </c>
      <c r="D81" s="141"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3">
      <c r="A82" s="143"/>
      <c r="B82" s="144"/>
      <c r="C82" s="142"/>
      <c r="D82" s="141"/>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3">
      <c r="A83" s="143"/>
      <c r="B83" s="144"/>
      <c r="C83" s="142" t="s">
        <v>32</v>
      </c>
      <c r="D83" s="141"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3">
      <c r="A84" s="143"/>
      <c r="B84" s="144"/>
      <c r="C84" s="142"/>
      <c r="D84" s="141"/>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3">
      <c r="A85" s="143"/>
      <c r="B85" s="144"/>
      <c r="C85" s="142" t="s">
        <v>33</v>
      </c>
      <c r="D85" s="141"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3">
      <c r="A86" s="143"/>
      <c r="B86" s="144"/>
      <c r="C86" s="142"/>
      <c r="D86" s="141"/>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3">
      <c r="A87" s="143"/>
      <c r="B87" s="144"/>
      <c r="C87" s="142"/>
      <c r="D87" s="141"/>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3">
      <c r="A88" s="143"/>
      <c r="B88" s="144"/>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3">
      <c r="A89" s="143"/>
      <c r="B89" s="144"/>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3">
      <c r="A90" s="143" t="s">
        <v>0</v>
      </c>
      <c r="B90" s="144"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3">
      <c r="A91" s="143"/>
      <c r="B91" s="144"/>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3">
      <c r="A92" s="143"/>
      <c r="B92" s="144"/>
      <c r="C92" s="142" t="s">
        <v>38</v>
      </c>
      <c r="D92" s="141"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3">
      <c r="A93" s="143"/>
      <c r="B93" s="144"/>
      <c r="C93" s="142"/>
      <c r="D93" s="141"/>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3">
      <c r="A94" s="143"/>
      <c r="B94" s="144"/>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3">
      <c r="A95" s="143"/>
      <c r="B95" s="144"/>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3">
      <c r="A96" s="143"/>
      <c r="B96" s="144"/>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3">
      <c r="A97" s="143"/>
      <c r="B97" s="144"/>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3">
      <c r="A98" s="143"/>
      <c r="B98" s="144"/>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 ref="A90:A98"/>
    <mergeCell ref="B90:B98"/>
    <mergeCell ref="C8:C11"/>
    <mergeCell ref="A81:A89"/>
    <mergeCell ref="B81:B89"/>
    <mergeCell ref="C27:C28"/>
    <mergeCell ref="C29:C33"/>
    <mergeCell ref="C15:C19"/>
    <mergeCell ref="C20:C21"/>
    <mergeCell ref="C22:C23"/>
    <mergeCell ref="C62:C71"/>
    <mergeCell ref="C92:C93"/>
    <mergeCell ref="D62:D71"/>
    <mergeCell ref="A44:A80"/>
    <mergeCell ref="B44:B80"/>
    <mergeCell ref="C73:C80"/>
    <mergeCell ref="D73:D80"/>
    <mergeCell ref="C44:C54"/>
    <mergeCell ref="D44:D54"/>
    <mergeCell ref="C56:C58"/>
    <mergeCell ref="D56:D58"/>
    <mergeCell ref="C59:C61"/>
    <mergeCell ref="D59:D61"/>
    <mergeCell ref="D92:D93"/>
    <mergeCell ref="C81:C82"/>
    <mergeCell ref="C83:C84"/>
    <mergeCell ref="D81:D82"/>
    <mergeCell ref="D83:D84"/>
    <mergeCell ref="C85:C87"/>
    <mergeCell ref="D85:D87"/>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Norma Constanza Garcia Ramirez</cp:lastModifiedBy>
  <cp:lastPrinted>2016-08-17T21:47:30Z</cp:lastPrinted>
  <dcterms:created xsi:type="dcterms:W3CDTF">2016-08-13T22:16:13Z</dcterms:created>
  <dcterms:modified xsi:type="dcterms:W3CDTF">2018-01-16T19:18:23Z</dcterms:modified>
</cp:coreProperties>
</file>