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omerov\Desktop\Patricia\"/>
    </mc:Choice>
  </mc:AlternateContent>
  <bookViews>
    <workbookView xWindow="390" yWindow="75" windowWidth="14580" windowHeight="1560"/>
  </bookViews>
  <sheets>
    <sheet name="Bovinos beneficio" sheetId="1" r:id="rId1"/>
    <sheet name="bovinos granjas" sheetId="2" r:id="rId2"/>
    <sheet name="Hoja1" sheetId="3" r:id="rId3"/>
  </sheets>
  <definedNames>
    <definedName name="_xlnm._FilterDatabase" localSheetId="0" hidden="1">'Bovinos beneficio'!$A$12:$J$192</definedName>
    <definedName name="_xlnm.Print_Area" localSheetId="0">'Bovinos beneficio'!$A$1:$J$193</definedName>
  </definedNames>
  <calcPr calcId="152511"/>
</workbook>
</file>

<file path=xl/calcChain.xml><?xml version="1.0" encoding="utf-8"?>
<calcChain xmlns="http://schemas.openxmlformats.org/spreadsheetml/2006/main">
  <c r="K29" i="3" l="1"/>
  <c r="J29" i="3"/>
  <c r="I28" i="3"/>
  <c r="H28" i="3"/>
  <c r="F28" i="3"/>
  <c r="F27" i="3"/>
  <c r="I26" i="3"/>
  <c r="H26" i="3"/>
  <c r="F26" i="3"/>
  <c r="F25" i="3"/>
  <c r="F24" i="3"/>
  <c r="H23" i="3"/>
  <c r="I23" i="3" s="1"/>
  <c r="F23" i="3"/>
  <c r="I22" i="3"/>
  <c r="H22" i="3"/>
  <c r="F22" i="3"/>
  <c r="H21" i="3"/>
  <c r="I21" i="3" s="1"/>
  <c r="F21" i="3"/>
  <c r="G20" i="3"/>
  <c r="H19" i="3"/>
  <c r="I19" i="3" s="1"/>
  <c r="F19" i="3"/>
  <c r="H18" i="3"/>
  <c r="I18" i="3" s="1"/>
  <c r="F18" i="3"/>
  <c r="H17" i="3"/>
  <c r="I17" i="3" s="1"/>
  <c r="F17" i="3"/>
  <c r="H16" i="3"/>
  <c r="I16" i="3" s="1"/>
  <c r="F16" i="3"/>
  <c r="H15" i="3"/>
  <c r="I15" i="3" s="1"/>
  <c r="D15" i="3"/>
  <c r="F15" i="3" s="1"/>
  <c r="E14" i="3"/>
  <c r="E13" i="3"/>
  <c r="H13" i="3" s="1"/>
  <c r="I13" i="3" s="1"/>
  <c r="F12" i="3"/>
  <c r="I11" i="3"/>
  <c r="H11" i="3"/>
  <c r="F11" i="3"/>
  <c r="H10" i="3"/>
  <c r="I10" i="3" s="1"/>
  <c r="F10" i="3"/>
  <c r="H9" i="3"/>
  <c r="I9" i="3" s="1"/>
  <c r="F9" i="3"/>
  <c r="H8" i="3"/>
  <c r="I8" i="3" s="1"/>
  <c r="F8" i="3"/>
  <c r="I7" i="3"/>
  <c r="H7" i="3"/>
  <c r="F7" i="3"/>
  <c r="H6" i="3"/>
  <c r="I6" i="3" s="1"/>
  <c r="F6" i="3"/>
  <c r="H5" i="3"/>
  <c r="I5" i="3" s="1"/>
  <c r="D5" i="3"/>
  <c r="F5" i="3" s="1"/>
  <c r="H4" i="3"/>
  <c r="I4" i="3" s="1"/>
  <c r="D4" i="3"/>
  <c r="F4" i="3" s="1"/>
  <c r="H3" i="3"/>
  <c r="I3" i="3" s="1"/>
  <c r="D3" i="3"/>
  <c r="F3" i="3" s="1"/>
  <c r="H20" i="3" l="1"/>
  <c r="I20" i="3" s="1"/>
  <c r="D26" i="2"/>
  <c r="E26" i="2" s="1"/>
  <c r="F26" i="2" s="1"/>
  <c r="D25" i="2"/>
  <c r="E25" i="2" s="1"/>
  <c r="F25" i="2" s="1"/>
  <c r="D23" i="2"/>
  <c r="E23" i="2" s="1"/>
  <c r="F23" i="2" s="1"/>
  <c r="D18" i="2"/>
  <c r="E18" i="2" s="1"/>
  <c r="F18" i="2" s="1"/>
  <c r="D15" i="2"/>
  <c r="E15" i="2" s="1"/>
  <c r="F15" i="2" s="1"/>
  <c r="C7" i="2"/>
  <c r="C9" i="2" s="1"/>
  <c r="C7" i="1" l="1"/>
  <c r="C102" i="1" l="1"/>
  <c r="C54" i="1"/>
  <c r="C9" i="1"/>
  <c r="C145" i="1" l="1"/>
  <c r="D170" i="1" s="1"/>
  <c r="D188" i="1" l="1"/>
  <c r="D182" i="1"/>
  <c r="D146" i="1"/>
  <c r="D18" i="1"/>
  <c r="D39" i="1"/>
  <c r="D32" i="1"/>
  <c r="E32" i="1" l="1"/>
  <c r="F32" i="1" s="1"/>
  <c r="D104" i="1"/>
  <c r="D103" i="1"/>
  <c r="D145" i="1"/>
  <c r="E39" i="1"/>
  <c r="F39" i="1" s="1"/>
  <c r="E18" i="1"/>
  <c r="F18" i="1" s="1"/>
  <c r="D25" i="1"/>
  <c r="E25" i="1" s="1"/>
  <c r="F25" i="1" s="1"/>
  <c r="D34" i="1"/>
  <c r="E34" i="1" s="1"/>
  <c r="F34" i="1" s="1"/>
  <c r="D15" i="1"/>
  <c r="E15" i="1" s="1"/>
  <c r="F15" i="1" s="1"/>
  <c r="D102" i="1" l="1"/>
</calcChain>
</file>

<file path=xl/comments1.xml><?xml version="1.0" encoding="utf-8"?>
<comments xmlns="http://schemas.openxmlformats.org/spreadsheetml/2006/main">
  <authors>
    <author>Jazmin Mercedes Mantilla Pulido</author>
  </authors>
  <commentList>
    <comment ref="E13" authorId="0" shapeId="0">
      <text>
        <r>
          <rPr>
            <b/>
            <sz val="8"/>
            <color indexed="81"/>
            <rFont val="Tahoma"/>
            <family val="2"/>
          </rPr>
          <t>Jazmin Mercedes Mantilla Pulido:</t>
        </r>
        <r>
          <rPr>
            <sz val="8"/>
            <color indexed="81"/>
            <rFont val="Tahoma"/>
            <family val="2"/>
          </rPr>
          <t xml:space="preserve">
NO HUBO PRORROGA</t>
        </r>
      </text>
    </comment>
    <comment ref="G25" authorId="0" shapeId="0">
      <text>
        <r>
          <rPr>
            <b/>
            <sz val="8"/>
            <color indexed="81"/>
            <rFont val="Tahoma"/>
            <family val="2"/>
          </rPr>
          <t>Jazmin Mercedes Mantilla Pulido:</t>
        </r>
        <r>
          <rPr>
            <sz val="8"/>
            <color indexed="81"/>
            <rFont val="Tahoma"/>
            <family val="2"/>
          </rPr>
          <t xml:space="preserve">
se pueden analizar de estas muestras 20</t>
        </r>
      </text>
    </comment>
  </commentList>
</comments>
</file>

<file path=xl/sharedStrings.xml><?xml version="1.0" encoding="utf-8"?>
<sst xmlns="http://schemas.openxmlformats.org/spreadsheetml/2006/main" count="873" uniqueCount="293">
  <si>
    <t>salbutamol</t>
  </si>
  <si>
    <t>cimaterol</t>
  </si>
  <si>
    <t>ractopamina</t>
  </si>
  <si>
    <t xml:space="preserve"> amoxicilina</t>
  </si>
  <si>
    <t>cefazolina</t>
  </si>
  <si>
    <t>desfuroilceftiofur (DCCD)</t>
  </si>
  <si>
    <t>ampicilina</t>
  </si>
  <si>
    <t>penicilina G</t>
  </si>
  <si>
    <t>oxacilina</t>
  </si>
  <si>
    <t>cloxacilina</t>
  </si>
  <si>
    <t>nafcilina</t>
  </si>
  <si>
    <t>dicloxacilina</t>
  </si>
  <si>
    <t>ciprofloxacina desethylene</t>
  </si>
  <si>
    <t>norfloxacina</t>
  </si>
  <si>
    <t>ciprofloxacina</t>
  </si>
  <si>
    <t>danofloxacina</t>
  </si>
  <si>
    <t>enrofloxacina</t>
  </si>
  <si>
    <t>acetato de melengestrol</t>
  </si>
  <si>
    <t>zeranol</t>
  </si>
  <si>
    <t>lincomicina</t>
  </si>
  <si>
    <t>pirlimicina</t>
  </si>
  <si>
    <t>clindamicina</t>
  </si>
  <si>
    <t>gamitromicina</t>
  </si>
  <si>
    <t>tilmicosina</t>
  </si>
  <si>
    <t>eritromicina</t>
  </si>
  <si>
    <t>tilosina</t>
  </si>
  <si>
    <t>tulatromicina</t>
  </si>
  <si>
    <t>sulfadiazina</t>
  </si>
  <si>
    <t>sulfatiazol</t>
  </si>
  <si>
    <t>sulfapiridina</t>
  </si>
  <si>
    <t>sulfamerazina</t>
  </si>
  <si>
    <t>sulfametizol</t>
  </si>
  <si>
    <t>sulfametazina</t>
  </si>
  <si>
    <t>sulfametoxipiridazina</t>
  </si>
  <si>
    <t>sulfachloropyridazine</t>
  </si>
  <si>
    <t>sulfadoxina</t>
  </si>
  <si>
    <t>sulfametoxazol</t>
  </si>
  <si>
    <t>sulfaethoxypyridazine</t>
  </si>
  <si>
    <t>sulfadimetoxina</t>
  </si>
  <si>
    <t>sulfaquinoxalina</t>
  </si>
  <si>
    <t>oxytetracline</t>
  </si>
  <si>
    <t>tetraciclina</t>
  </si>
  <si>
    <t>clortetraciclina</t>
  </si>
  <si>
    <t>β-lactámicos / cefalosporina</t>
  </si>
  <si>
    <t>Macrólidos / Lincosamida</t>
  </si>
  <si>
    <t>Tetraciclina</t>
  </si>
  <si>
    <t>COUNTRY</t>
  </si>
  <si>
    <t>DATE</t>
  </si>
  <si>
    <t xml:space="preserve">YEAR OF PLAN IMPLEMENTATION </t>
  </si>
  <si>
    <t>ANIMAL SPECIES / PRODUCT</t>
  </si>
  <si>
    <t>BOVINE</t>
  </si>
  <si>
    <t xml:space="preserve">National PRODUCTION DATA  - number of animals (referring to the previous year) </t>
  </si>
  <si>
    <t>EU EXPORT DATA in number of animals (referring to the previous year)</t>
  </si>
  <si>
    <r>
      <t>PRODUCTION DATA for calculation of SAMPLE NUMBERS.  (</t>
    </r>
    <r>
      <rPr>
        <b/>
        <u/>
        <sz val="8"/>
        <rFont val="Arial"/>
        <family val="2"/>
      </rPr>
      <t>Number of animals</t>
    </r>
    <r>
      <rPr>
        <b/>
        <sz val="8"/>
        <rFont val="Arial"/>
        <family val="2"/>
      </rPr>
      <t xml:space="preserve"> (referring to previous year's production)</t>
    </r>
  </si>
  <si>
    <r>
      <t xml:space="preserve">See Instruction sheet, note 4.  If a </t>
    </r>
    <r>
      <rPr>
        <b/>
        <sz val="8"/>
        <rFont val="Arial"/>
        <family val="2"/>
      </rPr>
      <t>split system</t>
    </r>
    <r>
      <rPr>
        <sz val="8"/>
        <rFont val="Arial"/>
        <family val="2"/>
      </rPr>
      <t xml:space="preserve"> is in place for exports to the EU, </t>
    </r>
    <r>
      <rPr>
        <b/>
        <sz val="8"/>
        <rFont val="Arial"/>
        <family val="2"/>
      </rPr>
      <t>actual export data</t>
    </r>
    <r>
      <rPr>
        <sz val="8"/>
        <rFont val="Arial"/>
        <family val="2"/>
      </rPr>
      <t xml:space="preserve"> may be entered in this cell.  If there is no split system, and </t>
    </r>
    <r>
      <rPr>
        <b/>
        <sz val="8"/>
        <rFont val="Arial"/>
        <family val="2"/>
      </rPr>
      <t>all animals are eligible for export to the EU,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national production data</t>
    </r>
    <r>
      <rPr>
        <sz val="8"/>
        <rFont val="Arial"/>
        <family val="2"/>
      </rPr>
      <t xml:space="preserve"> must be entered in this cell.  For a more detailed description of the options see  hyperlink---------------------------------------------------------------------------------------&gt;</t>
    </r>
  </si>
  <si>
    <t>NUMBER OF SAMPLES</t>
  </si>
  <si>
    <t>ACCORDING TO EU REQUIREMENTS</t>
  </si>
  <si>
    <t>ACCORDING TO CODEX ALIMENTARIUS</t>
  </si>
  <si>
    <t>OTHER</t>
  </si>
  <si>
    <t>MINIMUM</t>
  </si>
  <si>
    <t>PLAN</t>
  </si>
  <si>
    <t>GROUP OF SUBSTANCES TO BE MONITORED</t>
  </si>
  <si>
    <r>
      <t>NUMBER OF SAMPLES</t>
    </r>
    <r>
      <rPr>
        <sz val="9"/>
        <rFont val="Arial"/>
        <family val="2"/>
      </rPr>
      <t xml:space="preserve">  </t>
    </r>
  </si>
  <si>
    <t>COMPOUND or MARKER RESIDUE</t>
  </si>
  <si>
    <t>MATRIX ANALYSED</t>
  </si>
  <si>
    <t>CONFIRMATORY METHOD</t>
  </si>
  <si>
    <t>LABORATORY NAME</t>
  </si>
  <si>
    <t>TOTAL</t>
  </si>
  <si>
    <t>MIN</t>
  </si>
  <si>
    <t>A1</t>
  </si>
  <si>
    <t>STILBENES</t>
  </si>
  <si>
    <t>A2</t>
  </si>
  <si>
    <t>THYROSTATS</t>
  </si>
  <si>
    <t>A3</t>
  </si>
  <si>
    <t>STEROIDS (WITH ANDROGENIC, ESTROGENIC OR PROGESTAGENIC ACTIVITY)</t>
  </si>
  <si>
    <t>A4</t>
  </si>
  <si>
    <t>RESORCYLIC ACID LACTONES</t>
  </si>
  <si>
    <t>A5</t>
  </si>
  <si>
    <t>BETA AGONISTS</t>
  </si>
  <si>
    <t>A6</t>
  </si>
  <si>
    <t>e.g. Chloramphenicol + Nitrofurans+ Nitroimidazoles</t>
  </si>
  <si>
    <t>Chloramphenicol</t>
  </si>
  <si>
    <t>B1</t>
  </si>
  <si>
    <t>ANTIBACTERIAL SUBSTANCES</t>
  </si>
  <si>
    <t>B2a + B2b + B2c + B2d + B2e</t>
  </si>
  <si>
    <t>B2a</t>
  </si>
  <si>
    <t>ANTHELMINTICS</t>
  </si>
  <si>
    <t>B2c</t>
  </si>
  <si>
    <t>B2f</t>
  </si>
  <si>
    <t>Other pharmacologically active subs</t>
  </si>
  <si>
    <t xml:space="preserve">B3a + B3b + B3c + B3d </t>
  </si>
  <si>
    <t>B3a</t>
  </si>
  <si>
    <t>B3b</t>
  </si>
  <si>
    <t>ORGANOPHOSPHORUS COMPOUNDS</t>
  </si>
  <si>
    <t>B3c</t>
  </si>
  <si>
    <t>CHEMICAL ELEMENTS</t>
  </si>
  <si>
    <t>B3d</t>
  </si>
  <si>
    <t>MYCOTOXINS</t>
  </si>
  <si>
    <t>Fenicol</t>
  </si>
  <si>
    <t>florfenicol</t>
  </si>
  <si>
    <t>Fluoroquinolonas</t>
  </si>
  <si>
    <t>sulfanitran</t>
  </si>
  <si>
    <t>Sulfonamidas</t>
  </si>
  <si>
    <t>clembuterol</t>
  </si>
  <si>
    <t>zilpaterol</t>
  </si>
  <si>
    <t>Ivermectina</t>
  </si>
  <si>
    <t>tianfenicol</t>
  </si>
  <si>
    <t xml:space="preserve">Diethylstilbestrol (DES) </t>
  </si>
  <si>
    <t>progesterone</t>
  </si>
  <si>
    <t>17-β estradiol</t>
  </si>
  <si>
    <t>testosterone</t>
  </si>
  <si>
    <t>trenbolone</t>
  </si>
  <si>
    <t>Glucocorticoide</t>
  </si>
  <si>
    <t>Dexamethasona</t>
  </si>
  <si>
    <t xml:space="preserve">Methyl prednisone </t>
  </si>
  <si>
    <t>Prednisone</t>
  </si>
  <si>
    <t>6-propyl-2-thiouracil</t>
  </si>
  <si>
    <t>6-methyl-2-thiouracil</t>
  </si>
  <si>
    <t>2-thiouracil</t>
  </si>
  <si>
    <t>2-mercapto-1-methylimidazole [tapazole]</t>
  </si>
  <si>
    <t>6-phenyl-2-thiouracil</t>
  </si>
  <si>
    <t>2-mercaptobenzimidazole</t>
  </si>
  <si>
    <t>propoxur</t>
  </si>
  <si>
    <t>carbaril</t>
  </si>
  <si>
    <t>aldicarb</t>
  </si>
  <si>
    <t>metomilo</t>
  </si>
  <si>
    <t>oxamilo</t>
  </si>
  <si>
    <t>Deltametrina</t>
  </si>
  <si>
    <t>Cipermetrina</t>
  </si>
  <si>
    <t xml:space="preserve">Toxafeno </t>
  </si>
  <si>
    <t>Lindano</t>
  </si>
  <si>
    <t>DDT y metabolitos</t>
  </si>
  <si>
    <t>Heptacloroepóxido</t>
  </si>
  <si>
    <t>Hexaclorobenceno</t>
  </si>
  <si>
    <t>Isobenzán</t>
  </si>
  <si>
    <t>Endrín</t>
  </si>
  <si>
    <t>Heptacloro</t>
  </si>
  <si>
    <t>A : B  Endosulfan: Endosulfán Sulfato</t>
  </si>
  <si>
    <t>Dieldrin</t>
  </si>
  <si>
    <t>Aldrin</t>
  </si>
  <si>
    <t>Hexaclorociclohexano - Isómeros Alfa y Beta</t>
  </si>
  <si>
    <t>Clordano</t>
  </si>
  <si>
    <t>Metoxicloro</t>
  </si>
  <si>
    <t>Mirex</t>
  </si>
  <si>
    <t>neomicina</t>
  </si>
  <si>
    <t>aminoglucosido</t>
  </si>
  <si>
    <t>gentamicina</t>
  </si>
  <si>
    <t>espiramicina</t>
  </si>
  <si>
    <t>estreptomicina</t>
  </si>
  <si>
    <t>sarafloxacina</t>
  </si>
  <si>
    <t>difloxacina</t>
  </si>
  <si>
    <t>3-hydroxycarbofuran</t>
  </si>
  <si>
    <t>acephate</t>
  </si>
  <si>
    <t>azinphos methyl</t>
  </si>
  <si>
    <t>bifenthrin</t>
  </si>
  <si>
    <t>carbofuran</t>
  </si>
  <si>
    <t>trans-chlordane</t>
  </si>
  <si>
    <t>chlorpyrifos methyl</t>
  </si>
  <si>
    <t>L-cyhalothrin</t>
  </si>
  <si>
    <t>dichlorvos (DDVP)</t>
  </si>
  <si>
    <t>endosulfan I</t>
  </si>
  <si>
    <t>endosulfan II</t>
  </si>
  <si>
    <t>endosulfan sulfate</t>
  </si>
  <si>
    <t>trans-heptachlor epoxide</t>
  </si>
  <si>
    <t>methomyl</t>
  </si>
  <si>
    <t>mirex</t>
  </si>
  <si>
    <t>trans-nonachlor</t>
  </si>
  <si>
    <t>oxychlordane</t>
  </si>
  <si>
    <t>permethrin (cis &amp; trans)</t>
  </si>
  <si>
    <t>tefluthrin</t>
  </si>
  <si>
    <t>tetrachlorvinphos</t>
  </si>
  <si>
    <t>fenitrotion</t>
  </si>
  <si>
    <t>metamidofos</t>
  </si>
  <si>
    <t xml:space="preserve">clorpirifos </t>
  </si>
  <si>
    <t>diazinón</t>
  </si>
  <si>
    <t>cadmio</t>
  </si>
  <si>
    <t>plomo</t>
  </si>
  <si>
    <t>aflatoxinas</t>
  </si>
  <si>
    <t>aflatoxina B1</t>
  </si>
  <si>
    <t>aflatoxina B2</t>
  </si>
  <si>
    <t>aflatoxina G1</t>
  </si>
  <si>
    <t>aflatoxina G2</t>
  </si>
  <si>
    <t>dietilestilbestrol</t>
  </si>
  <si>
    <t>dienestrol</t>
  </si>
  <si>
    <t>hexestrol</t>
  </si>
  <si>
    <t>metiltestosterona</t>
  </si>
  <si>
    <t>Nitroimidazoles</t>
  </si>
  <si>
    <t>metronidazol</t>
  </si>
  <si>
    <t>dimetridazol</t>
  </si>
  <si>
    <t>ronidazole</t>
  </si>
  <si>
    <t>ipronidazole</t>
  </si>
  <si>
    <t>NITROFURANS</t>
  </si>
  <si>
    <t>Nitrofurantoin metabolite</t>
  </si>
  <si>
    <t>Furaltadone metabolite</t>
  </si>
  <si>
    <t>Furazolidone metabolite</t>
  </si>
  <si>
    <t>Nitrofurazone metabolite</t>
  </si>
  <si>
    <t>cloranfenicol</t>
  </si>
  <si>
    <t>AOZ</t>
  </si>
  <si>
    <t>SEM</t>
  </si>
  <si>
    <t>AMOZ</t>
  </si>
  <si>
    <t>AHD</t>
  </si>
  <si>
    <t>HÍGADO</t>
  </si>
  <si>
    <t>HPLC-Ms/Ms</t>
  </si>
  <si>
    <t>MÚSCULO</t>
  </si>
  <si>
    <t>GRASA</t>
  </si>
  <si>
    <t>RIÑÓN</t>
  </si>
  <si>
    <t>CG-FID</t>
  </si>
  <si>
    <t>CG-NPD</t>
  </si>
  <si>
    <t>ICP-Ms</t>
  </si>
  <si>
    <t>HPLC-F</t>
  </si>
  <si>
    <t>Decoquinato</t>
  </si>
  <si>
    <t>Flunixina</t>
  </si>
  <si>
    <t>COMPUESTO O RESIDUO MARCADOR</t>
  </si>
  <si>
    <t>MATRIZ ANALIZADA</t>
  </si>
  <si>
    <t xml:space="preserve">METODO CONFIRMATORIO </t>
  </si>
  <si>
    <t>NOMBRE DEL LABORATORIO</t>
  </si>
  <si>
    <t>PLAN NACIONAL SUBSECTORIAL DE VIGILANCIA Y CONTROL DE RESIDUOS DE MEDICAMENTOS VETERINARIOS</t>
  </si>
  <si>
    <t>COLOMBIA</t>
  </si>
  <si>
    <t>2017-2018</t>
  </si>
  <si>
    <t>GRANJA</t>
  </si>
  <si>
    <t>P. BENEFICIO</t>
  </si>
  <si>
    <t>CARBAMATES Y PYRETHROIDS</t>
  </si>
  <si>
    <t>Carprofeno</t>
  </si>
  <si>
    <t>Ketoprofeno</t>
  </si>
  <si>
    <t>Meloxicam</t>
  </si>
  <si>
    <t>Antiinflamatorios no esteroides</t>
  </si>
  <si>
    <t>anticoccidiales</t>
  </si>
  <si>
    <t>Clopidol</t>
  </si>
  <si>
    <t>Diclazurilo</t>
  </si>
  <si>
    <t>DNC</t>
  </si>
  <si>
    <t>Lasalocid de sodio</t>
  </si>
  <si>
    <t>Maduramicina de amonio</t>
  </si>
  <si>
    <t>Monensina sódica</t>
  </si>
  <si>
    <t>Narasina</t>
  </si>
  <si>
    <t>Robenidina clorhidrato</t>
  </si>
  <si>
    <t>Salinomicina de sodio</t>
  </si>
  <si>
    <t>mercurio</t>
  </si>
  <si>
    <t>Ivemectinas</t>
  </si>
  <si>
    <t>Avamectinas</t>
  </si>
  <si>
    <t>otros</t>
  </si>
  <si>
    <t>levamisol</t>
  </si>
  <si>
    <t>flubendazol</t>
  </si>
  <si>
    <t>ORINA</t>
  </si>
  <si>
    <t>SUERO</t>
  </si>
  <si>
    <t>Boldenona</t>
  </si>
  <si>
    <t>Nandrolona</t>
  </si>
  <si>
    <t>Estanosolol</t>
  </si>
  <si>
    <t>Metiltestosterona</t>
  </si>
  <si>
    <t>METODO</t>
  </si>
  <si>
    <t>LABORATORIO NACIONAL DE INSUMOS 
 PECUARIOS - LANIP</t>
  </si>
  <si>
    <t>HLC-Ms/Ms</t>
  </si>
  <si>
    <t>PLAN BOVINOS 2016-2017</t>
  </si>
  <si>
    <t>PLAN BOVINOS 2017-2018</t>
  </si>
  <si>
    <t>grupo</t>
  </si>
  <si>
    <t>metodoligía</t>
  </si>
  <si>
    <t>bov -216</t>
  </si>
  <si>
    <t>prorroga I trimetre-2017</t>
  </si>
  <si>
    <t>prorroga II trimetre-2017</t>
  </si>
  <si>
    <t>II SEMESTRE2017</t>
  </si>
  <si>
    <t>PRORROGA I-2018</t>
  </si>
  <si>
    <t>CONTRATO 2</t>
  </si>
  <si>
    <t>TOTAL PLAN</t>
  </si>
  <si>
    <t>estilbenos</t>
  </si>
  <si>
    <t>esteroides</t>
  </si>
  <si>
    <t>lactonas</t>
  </si>
  <si>
    <t>macrolidos</t>
  </si>
  <si>
    <t xml:space="preserve">penicilinas </t>
  </si>
  <si>
    <t>tetraci</t>
  </si>
  <si>
    <t>Carbamatos y piretroides</t>
  </si>
  <si>
    <t>aines</t>
  </si>
  <si>
    <t>Micotx</t>
  </si>
  <si>
    <t>betaagoistas</t>
  </si>
  <si>
    <t>corticoides</t>
  </si>
  <si>
    <t>Tirostaticos</t>
  </si>
  <si>
    <t>nitroimidazoles</t>
  </si>
  <si>
    <t>aminoglucosidos</t>
  </si>
  <si>
    <t>quinolonas</t>
  </si>
  <si>
    <t>antihelinticos AVAMECTINA</t>
  </si>
  <si>
    <t>TRICLBENDAZOL</t>
  </si>
  <si>
    <t>NITROFURANOS</t>
  </si>
  <si>
    <t>SULFAS</t>
  </si>
  <si>
    <t>ORGANOCLORADOS</t>
  </si>
  <si>
    <t>METALES</t>
  </si>
  <si>
    <t>IVERMECTINAS</t>
  </si>
  <si>
    <t>ORGANOFOSFORADOS</t>
  </si>
  <si>
    <t>FENICOLES y sulfas</t>
  </si>
  <si>
    <t>Antococcidiales</t>
  </si>
  <si>
    <t>AINIA</t>
  </si>
  <si>
    <t>VIAMED</t>
  </si>
  <si>
    <t>AINIA - VIAMED</t>
  </si>
  <si>
    <t>INVIMA</t>
  </si>
  <si>
    <t>AINIA -INVIMA</t>
  </si>
  <si>
    <t xml:space="preserve">ORGANOCHLORINE COMPOUNDS INCLUDING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</si>
</sst>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7"/>
      <name val="Arial"/>
      <family val="2"/>
    </font>
    <font>
      <b/>
      <u/>
      <sz val="8"/>
      <name val="Arial"/>
      <family val="2"/>
    </font>
    <font>
      <sz val="5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84C6D8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38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left" vertical="center" wrapText="1"/>
    </xf>
    <xf numFmtId="0" fontId="1" fillId="2" borderId="9" xfId="0" applyFont="1" applyFill="1" applyBorder="1" applyAlignment="1" applyProtection="1">
      <alignment horizontal="center" vertical="center"/>
      <protection locked="0"/>
    </xf>
    <xf numFmtId="1" fontId="0" fillId="0" borderId="0" xfId="0" applyNumberFormat="1" applyFill="1" applyBorder="1" applyAlignment="1" applyProtection="1">
      <alignment horizontal="center" vertical="center"/>
      <protection locked="0"/>
    </xf>
    <xf numFmtId="1" fontId="0" fillId="0" borderId="0" xfId="0" applyNumberForma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0" borderId="15" xfId="0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1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1" fontId="10" fillId="0" borderId="1" xfId="0" applyNumberFormat="1" applyFont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left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5" borderId="38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 applyProtection="1">
      <alignment horizontal="right" vertical="center"/>
      <protection locked="0"/>
    </xf>
    <xf numFmtId="0" fontId="12" fillId="0" borderId="30" xfId="0" applyFont="1" applyBorder="1" applyAlignment="1" applyProtection="1">
      <alignment vertical="center"/>
      <protection locked="0"/>
    </xf>
    <xf numFmtId="0" fontId="12" fillId="0" borderId="33" xfId="0" applyFont="1" applyBorder="1" applyAlignment="1" applyProtection="1">
      <alignment vertical="center"/>
      <protection locked="0"/>
    </xf>
    <xf numFmtId="1" fontId="3" fillId="0" borderId="25" xfId="0" applyNumberFormat="1" applyFont="1" applyBorder="1" applyAlignment="1">
      <alignment horizontal="center" vertical="center" wrapText="1"/>
    </xf>
    <xf numFmtId="1" fontId="3" fillId="0" borderId="42" xfId="0" applyNumberFormat="1" applyFont="1" applyBorder="1" applyAlignment="1">
      <alignment horizontal="center" vertical="center" wrapText="1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46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47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1" fontId="1" fillId="4" borderId="50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49" xfId="0" applyFont="1" applyBorder="1" applyAlignment="1" applyProtection="1">
      <alignment horizontal="center" vertical="center"/>
      <protection locked="0"/>
    </xf>
    <xf numFmtId="1" fontId="1" fillId="2" borderId="56" xfId="0" applyNumberFormat="1" applyFont="1" applyFill="1" applyBorder="1" applyAlignment="1" applyProtection="1">
      <alignment horizontal="center" vertical="center"/>
      <protection locked="0"/>
    </xf>
    <xf numFmtId="1" fontId="3" fillId="0" borderId="0" xfId="0" applyNumberFormat="1" applyFont="1" applyAlignment="1">
      <alignment horizontal="center" vertical="center"/>
    </xf>
    <xf numFmtId="1" fontId="12" fillId="0" borderId="44" xfId="0" applyNumberFormat="1" applyFont="1" applyFill="1" applyBorder="1" applyAlignment="1" applyProtection="1">
      <alignment horizontal="left" vertical="center" wrapText="1"/>
      <protection locked="0"/>
    </xf>
    <xf numFmtId="1" fontId="12" fillId="0" borderId="45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44" xfId="0" applyFont="1" applyBorder="1" applyAlignment="1" applyProtection="1">
      <alignment horizontal="left" vertical="center"/>
      <protection locked="0"/>
    </xf>
    <xf numFmtId="0" fontId="12" fillId="0" borderId="45" xfId="0" applyFont="1" applyBorder="1" applyAlignment="1" applyProtection="1">
      <alignment horizontal="left" vertical="center"/>
      <protection locked="0"/>
    </xf>
    <xf numFmtId="0" fontId="12" fillId="6" borderId="31" xfId="0" applyFont="1" applyFill="1" applyBorder="1" applyAlignment="1" applyProtection="1">
      <alignment horizontal="center" vertical="center"/>
      <protection locked="0"/>
    </xf>
    <xf numFmtId="0" fontId="12" fillId="6" borderId="28" xfId="0" applyFont="1" applyFill="1" applyBorder="1" applyAlignment="1" applyProtection="1">
      <alignment horizontal="center" vertical="center"/>
      <protection locked="0"/>
    </xf>
    <xf numFmtId="0" fontId="12" fillId="6" borderId="24" xfId="0" applyFont="1" applyFill="1" applyBorder="1" applyAlignment="1" applyProtection="1">
      <alignment horizontal="center" vertical="center"/>
      <protection locked="0"/>
    </xf>
    <xf numFmtId="0" fontId="12" fillId="6" borderId="34" xfId="0" applyFont="1" applyFill="1" applyBorder="1" applyAlignment="1" applyProtection="1">
      <alignment horizontal="center" vertical="center"/>
      <protection locked="0"/>
    </xf>
    <xf numFmtId="0" fontId="12" fillId="6" borderId="44" xfId="0" applyFont="1" applyFill="1" applyBorder="1" applyAlignment="1" applyProtection="1">
      <alignment horizontal="center" vertical="center"/>
      <protection locked="0"/>
    </xf>
    <xf numFmtId="0" fontId="12" fillId="7" borderId="31" xfId="0" applyFont="1" applyFill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33" xfId="1" applyFont="1" applyBorder="1" applyAlignment="1" applyProtection="1">
      <alignment vertical="center"/>
    </xf>
    <xf numFmtId="0" fontId="7" fillId="0" borderId="31" xfId="1" applyFont="1" applyBorder="1" applyAlignment="1" applyProtection="1">
      <alignment vertical="center"/>
    </xf>
    <xf numFmtId="0" fontId="7" fillId="0" borderId="22" xfId="1" applyFont="1" applyBorder="1" applyAlignment="1" applyProtection="1">
      <alignment vertical="center"/>
    </xf>
    <xf numFmtId="1" fontId="1" fillId="2" borderId="59" xfId="1" applyNumberFormat="1" applyFont="1" applyFill="1" applyBorder="1" applyAlignment="1" applyProtection="1">
      <alignment horizontal="center" vertical="center"/>
    </xf>
    <xf numFmtId="1" fontId="1" fillId="2" borderId="58" xfId="1" applyNumberFormat="1" applyFont="1" applyFill="1" applyBorder="1" applyAlignment="1" applyProtection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vertical="center"/>
    </xf>
    <xf numFmtId="0" fontId="7" fillId="0" borderId="23" xfId="0" applyFont="1" applyBorder="1" applyAlignment="1">
      <alignment vertical="center" wrapText="1"/>
    </xf>
    <xf numFmtId="1" fontId="1" fillId="5" borderId="5" xfId="0" applyNumberFormat="1" applyFont="1" applyFill="1" applyBorder="1" applyAlignment="1">
      <alignment horizontal="center" vertical="center"/>
    </xf>
    <xf numFmtId="1" fontId="1" fillId="2" borderId="51" xfId="0" applyNumberFormat="1" applyFont="1" applyFill="1" applyBorder="1" applyAlignment="1" applyProtection="1">
      <alignment horizontal="center" vertical="center"/>
      <protection locked="0"/>
    </xf>
    <xf numFmtId="0" fontId="12" fillId="0" borderId="44" xfId="0" applyFont="1" applyFill="1" applyBorder="1" applyAlignment="1" applyProtection="1">
      <alignment horizontal="left" vertical="center" wrapText="1"/>
      <protection locked="0"/>
    </xf>
    <xf numFmtId="0" fontId="12" fillId="0" borderId="45" xfId="0" applyFont="1" applyFill="1" applyBorder="1" applyAlignment="1" applyProtection="1">
      <alignment horizontal="left" vertical="center" wrapText="1"/>
      <protection locked="0"/>
    </xf>
    <xf numFmtId="0" fontId="12" fillId="0" borderId="57" xfId="0" applyFont="1" applyFill="1" applyBorder="1" applyAlignment="1" applyProtection="1">
      <alignment horizontal="left" vertical="center" wrapText="1"/>
      <protection locked="0"/>
    </xf>
    <xf numFmtId="0" fontId="12" fillId="0" borderId="47" xfId="0" applyFont="1" applyFill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1" fillId="5" borderId="38" xfId="0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vertical="center" wrapText="1"/>
    </xf>
    <xf numFmtId="164" fontId="1" fillId="4" borderId="23" xfId="0" applyNumberFormat="1" applyFont="1" applyFill="1" applyBorder="1" applyAlignment="1">
      <alignment horizontal="center" vertical="center"/>
    </xf>
    <xf numFmtId="1" fontId="1" fillId="4" borderId="23" xfId="0" applyNumberFormat="1" applyFont="1" applyFill="1" applyBorder="1" applyAlignment="1">
      <alignment horizontal="center" vertical="center"/>
    </xf>
    <xf numFmtId="0" fontId="12" fillId="7" borderId="28" xfId="0" applyFont="1" applyFill="1" applyBorder="1" applyAlignment="1" applyProtection="1">
      <alignment horizontal="left" vertical="center" wrapText="1"/>
      <protection locked="0"/>
    </xf>
    <xf numFmtId="0" fontId="12" fillId="7" borderId="30" xfId="0" applyFont="1" applyFill="1" applyBorder="1" applyAlignment="1" applyProtection="1">
      <alignment horizontal="left" vertical="center"/>
      <protection locked="0"/>
    </xf>
    <xf numFmtId="0" fontId="12" fillId="7" borderId="31" xfId="0" applyFont="1" applyFill="1" applyBorder="1" applyAlignment="1" applyProtection="1">
      <alignment horizontal="left" vertical="center"/>
      <protection locked="0"/>
    </xf>
    <xf numFmtId="0" fontId="12" fillId="7" borderId="34" xfId="0" applyFont="1" applyFill="1" applyBorder="1" applyAlignment="1" applyProtection="1">
      <alignment horizontal="left" vertical="center"/>
      <protection locked="0"/>
    </xf>
    <xf numFmtId="0" fontId="12" fillId="7" borderId="27" xfId="0" applyFont="1" applyFill="1" applyBorder="1" applyAlignment="1" applyProtection="1">
      <alignment horizontal="left" vertical="center"/>
      <protection locked="0"/>
    </xf>
    <xf numFmtId="0" fontId="12" fillId="7" borderId="32" xfId="0" applyFont="1" applyFill="1" applyBorder="1" applyAlignment="1" applyProtection="1">
      <alignment horizontal="left" vertical="center"/>
      <protection locked="0"/>
    </xf>
    <xf numFmtId="0" fontId="12" fillId="7" borderId="36" xfId="0" applyFont="1" applyFill="1" applyBorder="1" applyAlignment="1" applyProtection="1">
      <alignment horizontal="left" vertical="center"/>
      <protection locked="0"/>
    </xf>
    <xf numFmtId="0" fontId="12" fillId="7" borderId="28" xfId="0" applyFont="1" applyFill="1" applyBorder="1" applyAlignment="1" applyProtection="1">
      <alignment horizontal="left" vertical="center" wrapText="1" shrinkToFit="1"/>
      <protection locked="0"/>
    </xf>
    <xf numFmtId="0" fontId="12" fillId="7" borderId="1" xfId="0" applyFont="1" applyFill="1" applyBorder="1" applyAlignment="1" applyProtection="1">
      <alignment horizontal="left" vertical="center" shrinkToFit="1"/>
      <protection locked="0"/>
    </xf>
    <xf numFmtId="0" fontId="12" fillId="7" borderId="30" xfId="1" applyFont="1" applyFill="1" applyBorder="1" applyAlignment="1" applyProtection="1">
      <alignment horizontal="left" vertical="center"/>
      <protection locked="0"/>
    </xf>
    <xf numFmtId="0" fontId="12" fillId="7" borderId="24" xfId="1" applyFont="1" applyFill="1" applyBorder="1" applyAlignment="1" applyProtection="1">
      <alignment horizontal="left" vertical="center"/>
      <protection locked="0"/>
    </xf>
    <xf numFmtId="0" fontId="12" fillId="7" borderId="32" xfId="1" applyFont="1" applyFill="1" applyBorder="1" applyAlignment="1" applyProtection="1">
      <alignment horizontal="left" vertical="center"/>
      <protection locked="0"/>
    </xf>
    <xf numFmtId="0" fontId="12" fillId="7" borderId="33" xfId="1" applyFont="1" applyFill="1" applyBorder="1" applyAlignment="1" applyProtection="1">
      <alignment horizontal="left" vertical="center"/>
      <protection locked="0"/>
    </xf>
    <xf numFmtId="0" fontId="12" fillId="7" borderId="28" xfId="0" applyFont="1" applyFill="1" applyBorder="1" applyAlignment="1" applyProtection="1">
      <alignment horizontal="center" vertical="center"/>
      <protection locked="0"/>
    </xf>
    <xf numFmtId="0" fontId="12" fillId="7" borderId="33" xfId="0" applyFont="1" applyFill="1" applyBorder="1" applyAlignment="1" applyProtection="1">
      <alignment horizontal="center" vertical="center"/>
      <protection locked="0"/>
    </xf>
    <xf numFmtId="0" fontId="12" fillId="7" borderId="30" xfId="0" applyFont="1" applyFill="1" applyBorder="1" applyAlignment="1" applyProtection="1">
      <alignment horizontal="center" vertical="center"/>
      <protection locked="0"/>
    </xf>
    <xf numFmtId="0" fontId="12" fillId="7" borderId="3" xfId="0" applyFont="1" applyFill="1" applyBorder="1" applyAlignment="1" applyProtection="1">
      <alignment vertical="center"/>
      <protection locked="0"/>
    </xf>
    <xf numFmtId="0" fontId="12" fillId="7" borderId="30" xfId="0" applyFont="1" applyFill="1" applyBorder="1" applyAlignment="1" applyProtection="1">
      <alignment vertical="center"/>
      <protection locked="0"/>
    </xf>
    <xf numFmtId="0" fontId="12" fillId="7" borderId="45" xfId="0" applyFont="1" applyFill="1" applyBorder="1" applyAlignment="1" applyProtection="1">
      <alignment horizontal="center" vertical="center"/>
      <protection locked="0"/>
    </xf>
    <xf numFmtId="0" fontId="12" fillId="7" borderId="46" xfId="0" applyFont="1" applyFill="1" applyBorder="1" applyAlignment="1" applyProtection="1">
      <alignment horizontal="center" vertical="center"/>
      <protection locked="0"/>
    </xf>
    <xf numFmtId="0" fontId="12" fillId="7" borderId="44" xfId="0" applyFont="1" applyFill="1" applyBorder="1" applyAlignment="1" applyProtection="1">
      <alignment horizontal="center" vertical="center"/>
      <protection locked="0"/>
    </xf>
    <xf numFmtId="0" fontId="12" fillId="7" borderId="0" xfId="0" applyFont="1" applyFill="1" applyBorder="1" applyAlignment="1" applyProtection="1">
      <alignment horizontal="center" vertical="center"/>
      <protection locked="0"/>
    </xf>
    <xf numFmtId="0" fontId="12" fillId="7" borderId="5" xfId="0" applyFont="1" applyFill="1" applyBorder="1" applyAlignment="1" applyProtection="1">
      <alignment horizontal="center" vertical="center"/>
      <protection locked="0"/>
    </xf>
    <xf numFmtId="0" fontId="12" fillId="7" borderId="37" xfId="0" applyFont="1" applyFill="1" applyBorder="1" applyAlignment="1" applyProtection="1">
      <alignment horizontal="center" vertical="center"/>
      <protection locked="0"/>
    </xf>
    <xf numFmtId="0" fontId="12" fillId="7" borderId="36" xfId="0" applyFont="1" applyFill="1" applyBorder="1" applyAlignment="1" applyProtection="1">
      <alignment horizontal="center" vertical="center"/>
      <protection locked="0"/>
    </xf>
    <xf numFmtId="0" fontId="12" fillId="7" borderId="47" xfId="0" applyFont="1" applyFill="1" applyBorder="1" applyAlignment="1" applyProtection="1">
      <alignment horizontal="center" vertical="center"/>
      <protection locked="0"/>
    </xf>
    <xf numFmtId="0" fontId="12" fillId="7" borderId="57" xfId="0" applyFont="1" applyFill="1" applyBorder="1" applyAlignment="1" applyProtection="1">
      <alignment horizontal="center" vertical="center"/>
      <protection locked="0"/>
    </xf>
    <xf numFmtId="0" fontId="12" fillId="7" borderId="54" xfId="0" applyFont="1" applyFill="1" applyBorder="1" applyAlignment="1" applyProtection="1">
      <alignment horizontal="center" vertical="center"/>
      <protection locked="0"/>
    </xf>
    <xf numFmtId="0" fontId="12" fillId="7" borderId="24" xfId="0" applyFont="1" applyFill="1" applyBorder="1" applyAlignment="1" applyProtection="1">
      <alignment horizontal="center" vertical="center"/>
      <protection locked="0"/>
    </xf>
    <xf numFmtId="0" fontId="12" fillId="7" borderId="23" xfId="0" applyFont="1" applyFill="1" applyBorder="1" applyAlignment="1" applyProtection="1">
      <alignment horizontal="center" vertical="center"/>
      <protection locked="0"/>
    </xf>
    <xf numFmtId="0" fontId="12" fillId="7" borderId="27" xfId="0" applyFont="1" applyFill="1" applyBorder="1" applyAlignment="1" applyProtection="1">
      <alignment horizontal="center" vertical="center"/>
      <protection locked="0"/>
    </xf>
    <xf numFmtId="0" fontId="12" fillId="0" borderId="3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1" fontId="1" fillId="4" borderId="60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12" fillId="7" borderId="28" xfId="0" applyFont="1" applyFill="1" applyBorder="1" applyAlignment="1" applyProtection="1">
      <alignment vertical="center" wrapText="1"/>
      <protection locked="0"/>
    </xf>
    <xf numFmtId="0" fontId="12" fillId="7" borderId="31" xfId="0" applyFont="1" applyFill="1" applyBorder="1" applyAlignment="1" applyProtection="1">
      <alignment vertical="center"/>
      <protection locked="0"/>
    </xf>
    <xf numFmtId="0" fontId="12" fillId="7" borderId="28" xfId="0" applyFont="1" applyFill="1" applyBorder="1" applyAlignment="1" applyProtection="1">
      <alignment vertical="center"/>
      <protection locked="0"/>
    </xf>
    <xf numFmtId="0" fontId="12" fillId="7" borderId="32" xfId="0" applyFont="1" applyFill="1" applyBorder="1" applyAlignment="1" applyProtection="1">
      <alignment vertical="center"/>
      <protection locked="0"/>
    </xf>
    <xf numFmtId="0" fontId="12" fillId="7" borderId="34" xfId="0" applyFont="1" applyFill="1" applyBorder="1" applyAlignment="1" applyProtection="1">
      <alignment vertical="center"/>
      <protection locked="0"/>
    </xf>
    <xf numFmtId="0" fontId="12" fillId="7" borderId="31" xfId="0" applyFont="1" applyFill="1" applyBorder="1" applyAlignment="1" applyProtection="1">
      <alignment vertical="center" wrapText="1"/>
      <protection locked="0"/>
    </xf>
    <xf numFmtId="0" fontId="12" fillId="7" borderId="32" xfId="1" applyFont="1" applyFill="1" applyBorder="1" applyAlignment="1" applyProtection="1">
      <alignment horizontal="left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1" fontId="1" fillId="5" borderId="5" xfId="0" applyNumberFormat="1" applyFont="1" applyFill="1" applyBorder="1" applyAlignment="1">
      <alignment horizontal="center" vertical="center"/>
    </xf>
    <xf numFmtId="0" fontId="15" fillId="0" borderId="0" xfId="0" applyFont="1"/>
    <xf numFmtId="0" fontId="0" fillId="8" borderId="64" xfId="0" applyFill="1" applyBorder="1" applyAlignment="1">
      <alignment horizontal="center"/>
    </xf>
    <xf numFmtId="0" fontId="0" fillId="9" borderId="65" xfId="0" applyFill="1" applyBorder="1" applyAlignment="1">
      <alignment horizontal="center"/>
    </xf>
    <xf numFmtId="0" fontId="0" fillId="10" borderId="66" xfId="0" applyFill="1" applyBorder="1" applyAlignment="1">
      <alignment horizontal="center"/>
    </xf>
    <xf numFmtId="0" fontId="15" fillId="0" borderId="0" xfId="0" applyFont="1" applyBorder="1"/>
    <xf numFmtId="0" fontId="0" fillId="0" borderId="67" xfId="0" applyBorder="1"/>
    <xf numFmtId="0" fontId="0" fillId="0" borderId="17" xfId="0" applyBorder="1"/>
    <xf numFmtId="0" fontId="0" fillId="0" borderId="68" xfId="0" applyBorder="1"/>
    <xf numFmtId="0" fontId="0" fillId="0" borderId="18" xfId="0" applyBorder="1"/>
    <xf numFmtId="0" fontId="0" fillId="8" borderId="66" xfId="0" applyFill="1" applyBorder="1" applyAlignment="1">
      <alignment horizontal="center"/>
    </xf>
    <xf numFmtId="0" fontId="0" fillId="9" borderId="67" xfId="0" applyFill="1" applyBorder="1" applyAlignment="1">
      <alignment horizontal="center"/>
    </xf>
    <xf numFmtId="0" fontId="14" fillId="11" borderId="67" xfId="0" applyFont="1" applyFill="1" applyBorder="1" applyAlignment="1">
      <alignment horizontal="center"/>
    </xf>
    <xf numFmtId="0" fontId="0" fillId="12" borderId="17" xfId="0" applyFill="1" applyBorder="1" applyAlignment="1">
      <alignment horizontal="center"/>
    </xf>
    <xf numFmtId="1" fontId="14" fillId="10" borderId="56" xfId="0" applyNumberFormat="1" applyFont="1" applyFill="1" applyBorder="1" applyAlignment="1">
      <alignment horizontal="center"/>
    </xf>
    <xf numFmtId="1" fontId="0" fillId="0" borderId="1" xfId="0" applyNumberFormat="1" applyBorder="1"/>
    <xf numFmtId="0" fontId="14" fillId="0" borderId="69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8" borderId="56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16" fillId="0" borderId="69" xfId="0" applyFont="1" applyBorder="1" applyAlignment="1">
      <alignment horizontal="center"/>
    </xf>
    <xf numFmtId="1" fontId="14" fillId="6" borderId="56" xfId="0" applyNumberFormat="1" applyFont="1" applyFill="1" applyBorder="1" applyAlignment="1">
      <alignment horizontal="center"/>
    </xf>
    <xf numFmtId="1" fontId="0" fillId="6" borderId="1" xfId="0" applyNumberFormat="1" applyFill="1" applyBorder="1"/>
    <xf numFmtId="0" fontId="0" fillId="0" borderId="22" xfId="0" applyBorder="1"/>
    <xf numFmtId="0" fontId="0" fillId="9" borderId="23" xfId="0" applyFill="1" applyBorder="1" applyAlignment="1">
      <alignment horizontal="center"/>
    </xf>
    <xf numFmtId="0" fontId="14" fillId="11" borderId="23" xfId="0" applyFont="1" applyFill="1" applyBorder="1" applyAlignment="1">
      <alignment horizontal="center"/>
    </xf>
    <xf numFmtId="0" fontId="0" fillId="12" borderId="22" xfId="0" applyFill="1" applyBorder="1" applyAlignment="1">
      <alignment horizontal="center"/>
    </xf>
    <xf numFmtId="1" fontId="14" fillId="10" borderId="64" xfId="0" applyNumberFormat="1" applyFont="1" applyFill="1" applyBorder="1" applyAlignment="1">
      <alignment horizontal="center"/>
    </xf>
    <xf numFmtId="1" fontId="0" fillId="0" borderId="23" xfId="0" applyNumberFormat="1" applyBorder="1"/>
    <xf numFmtId="0" fontId="14" fillId="0" borderId="70" xfId="0" applyFont="1" applyBorder="1" applyAlignment="1">
      <alignment horizontal="center"/>
    </xf>
    <xf numFmtId="0" fontId="17" fillId="0" borderId="17" xfId="0" applyFont="1" applyBorder="1"/>
    <xf numFmtId="0" fontId="0" fillId="13" borderId="66" xfId="0" applyFill="1" applyBorder="1" applyAlignment="1">
      <alignment horizontal="center"/>
    </xf>
    <xf numFmtId="1" fontId="14" fillId="10" borderId="66" xfId="0" applyNumberFormat="1" applyFont="1" applyFill="1" applyBorder="1" applyAlignment="1">
      <alignment horizontal="center"/>
    </xf>
    <xf numFmtId="1" fontId="0" fillId="0" borderId="67" xfId="0" applyNumberFormat="1" applyBorder="1"/>
    <xf numFmtId="0" fontId="14" fillId="0" borderId="68" xfId="0" applyFont="1" applyBorder="1" applyAlignment="1">
      <alignment horizontal="center"/>
    </xf>
    <xf numFmtId="0" fontId="17" fillId="0" borderId="2" xfId="0" applyFont="1" applyBorder="1"/>
    <xf numFmtId="0" fontId="0" fillId="13" borderId="56" xfId="0" applyFill="1" applyBorder="1" applyAlignment="1">
      <alignment horizontal="center"/>
    </xf>
    <xf numFmtId="0" fontId="17" fillId="0" borderId="71" xfId="0" applyFont="1" applyBorder="1"/>
    <xf numFmtId="0" fontId="0" fillId="13" borderId="72" xfId="0" applyFill="1" applyBorder="1" applyAlignment="1">
      <alignment horizontal="center"/>
    </xf>
    <xf numFmtId="0" fontId="0" fillId="9" borderId="73" xfId="0" applyFill="1" applyBorder="1" applyAlignment="1">
      <alignment horizontal="center"/>
    </xf>
    <xf numFmtId="0" fontId="14" fillId="11" borderId="73" xfId="0" applyFont="1" applyFill="1" applyBorder="1" applyAlignment="1">
      <alignment horizontal="center"/>
    </xf>
    <xf numFmtId="0" fontId="0" fillId="12" borderId="71" xfId="0" applyFill="1" applyBorder="1" applyAlignment="1">
      <alignment horizontal="center"/>
    </xf>
    <xf numFmtId="0" fontId="17" fillId="0" borderId="74" xfId="0" applyFont="1" applyFill="1" applyBorder="1"/>
    <xf numFmtId="0" fontId="0" fillId="13" borderId="75" xfId="0" applyFill="1" applyBorder="1" applyAlignment="1">
      <alignment horizontal="center"/>
    </xf>
    <xf numFmtId="0" fontId="0" fillId="9" borderId="76" xfId="0" applyFill="1" applyBorder="1" applyAlignment="1">
      <alignment horizontal="center"/>
    </xf>
    <xf numFmtId="0" fontId="14" fillId="11" borderId="76" xfId="0" applyFont="1" applyFill="1" applyBorder="1" applyAlignment="1">
      <alignment horizontal="center"/>
    </xf>
    <xf numFmtId="0" fontId="0" fillId="12" borderId="74" xfId="0" applyFill="1" applyBorder="1" applyAlignment="1">
      <alignment horizontal="center"/>
    </xf>
    <xf numFmtId="1" fontId="14" fillId="10" borderId="72" xfId="0" applyNumberFormat="1" applyFont="1" applyFill="1" applyBorder="1" applyAlignment="1">
      <alignment horizontal="center"/>
    </xf>
    <xf numFmtId="1" fontId="0" fillId="0" borderId="73" xfId="0" applyNumberFormat="1" applyBorder="1"/>
    <xf numFmtId="0" fontId="14" fillId="0" borderId="77" xfId="0" applyFont="1" applyBorder="1" applyAlignment="1">
      <alignment horizontal="center"/>
    </xf>
    <xf numFmtId="1" fontId="1" fillId="2" borderId="0" xfId="0" applyNumberFormat="1" applyFont="1" applyFill="1" applyBorder="1" applyAlignment="1" applyProtection="1">
      <alignment horizontal="center" vertical="center"/>
      <protection locked="0"/>
    </xf>
    <xf numFmtId="1" fontId="12" fillId="0" borderId="44" xfId="0" applyNumberFormat="1" applyFont="1" applyFill="1" applyBorder="1" applyAlignment="1" applyProtection="1">
      <alignment horizontal="left" vertical="center" wrapText="1"/>
      <protection locked="0"/>
    </xf>
    <xf numFmtId="1" fontId="12" fillId="0" borderId="45" xfId="0" applyNumberFormat="1" applyFont="1" applyFill="1" applyBorder="1" applyAlignment="1" applyProtection="1">
      <alignment horizontal="left" vertical="center" wrapText="1"/>
      <protection locked="0"/>
    </xf>
    <xf numFmtId="1" fontId="1" fillId="2" borderId="23" xfId="1" applyNumberFormat="1" applyFont="1" applyFill="1" applyBorder="1" applyAlignment="1" applyProtection="1">
      <alignment horizontal="center" vertical="center"/>
      <protection locked="0"/>
    </xf>
    <xf numFmtId="1" fontId="1" fillId="2" borderId="24" xfId="1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1" fontId="7" fillId="0" borderId="36" xfId="0" applyNumberFormat="1" applyFont="1" applyFill="1" applyBorder="1" applyAlignment="1" applyProtection="1">
      <alignment horizontal="left" vertical="center" wrapText="1"/>
      <protection locked="0"/>
    </xf>
    <xf numFmtId="1" fontId="7" fillId="0" borderId="4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" fontId="1" fillId="4" borderId="23" xfId="0" applyNumberFormat="1" applyFont="1" applyFill="1" applyBorder="1" applyAlignment="1">
      <alignment horizontal="center" vertical="center" wrapText="1"/>
    </xf>
    <xf numFmtId="1" fontId="1" fillId="4" borderId="24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12" fillId="0" borderId="57" xfId="0" applyNumberFormat="1" applyFont="1" applyFill="1" applyBorder="1" applyAlignment="1" applyProtection="1">
      <alignment horizontal="left" vertical="center" wrapText="1"/>
      <protection locked="0"/>
    </xf>
    <xf numFmtId="1" fontId="12" fillId="0" borderId="47" xfId="0" applyNumberFormat="1" applyFont="1" applyFill="1" applyBorder="1" applyAlignment="1" applyProtection="1">
      <alignment horizontal="left" vertical="center" wrapText="1"/>
      <protection locked="0"/>
    </xf>
    <xf numFmtId="1" fontId="7" fillId="0" borderId="0" xfId="0" applyNumberFormat="1" applyFont="1" applyFill="1" applyBorder="1" applyAlignment="1" applyProtection="1">
      <alignment horizontal="left" vertical="center" wrapText="1"/>
      <protection locked="0"/>
    </xf>
    <xf numFmtId="1" fontId="7" fillId="0" borderId="6" xfId="0" applyNumberFormat="1" applyFont="1" applyFill="1" applyBorder="1" applyAlignment="1" applyProtection="1">
      <alignment horizontal="left" vertical="center" wrapText="1"/>
      <protection locked="0"/>
    </xf>
    <xf numFmtId="1" fontId="7" fillId="0" borderId="44" xfId="0" applyNumberFormat="1" applyFont="1" applyFill="1" applyBorder="1" applyAlignment="1" applyProtection="1">
      <alignment horizontal="left" vertical="center" wrapText="1"/>
      <protection locked="0"/>
    </xf>
    <xf numFmtId="1" fontId="7" fillId="0" borderId="45" xfId="0" applyNumberFormat="1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</xf>
    <xf numFmtId="0" fontId="3" fillId="3" borderId="10" xfId="0" applyFont="1" applyFill="1" applyBorder="1" applyAlignment="1" applyProtection="1">
      <alignment horizontal="left" vertical="center" wrapText="1"/>
    </xf>
    <xf numFmtId="0" fontId="3" fillId="3" borderId="8" xfId="0" applyFont="1" applyFill="1" applyBorder="1" applyAlignment="1" applyProtection="1">
      <alignment horizontal="left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" fontId="9" fillId="0" borderId="0" xfId="0" applyNumberFormat="1" applyFont="1" applyBorder="1" applyAlignment="1">
      <alignment horizontal="center" vertical="center" wrapText="1"/>
    </xf>
    <xf numFmtId="1" fontId="9" fillId="0" borderId="11" xfId="0" applyNumberFormat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1" fontId="1" fillId="2" borderId="51" xfId="1" applyNumberFormat="1" applyFont="1" applyFill="1" applyBorder="1" applyAlignment="1" applyProtection="1">
      <alignment horizontal="center" vertical="center"/>
    </xf>
    <xf numFmtId="1" fontId="1" fillId="2" borderId="52" xfId="1" applyNumberFormat="1" applyFont="1" applyFill="1" applyBorder="1" applyAlignment="1" applyProtection="1">
      <alignment horizontal="center" vertical="center"/>
    </xf>
    <xf numFmtId="1" fontId="1" fillId="2" borderId="53" xfId="1" applyNumberFormat="1" applyFont="1" applyFill="1" applyBorder="1" applyAlignment="1" applyProtection="1">
      <alignment horizontal="center" vertical="center"/>
    </xf>
    <xf numFmtId="1" fontId="1" fillId="2" borderId="23" xfId="1" applyNumberFormat="1" applyFont="1" applyFill="1" applyBorder="1" applyAlignment="1" applyProtection="1">
      <alignment horizontal="center" vertical="center"/>
    </xf>
    <xf numFmtId="1" fontId="1" fillId="2" borderId="24" xfId="1" applyNumberFormat="1" applyFont="1" applyFill="1" applyBorder="1" applyAlignment="1" applyProtection="1">
      <alignment horizontal="center" vertical="center"/>
    </xf>
    <xf numFmtId="1" fontId="1" fillId="2" borderId="27" xfId="1" applyNumberFormat="1" applyFont="1" applyFill="1" applyBorder="1" applyAlignment="1" applyProtection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2" fillId="0" borderId="3" xfId="0" applyFont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1" fontId="1" fillId="4" borderId="7" xfId="0" applyNumberFormat="1" applyFont="1" applyFill="1" applyBorder="1" applyAlignment="1" applyProtection="1">
      <alignment horizontal="center" vertical="center"/>
    </xf>
    <xf numFmtId="1" fontId="1" fillId="4" borderId="10" xfId="0" applyNumberFormat="1" applyFont="1" applyFill="1" applyBorder="1" applyAlignment="1" applyProtection="1">
      <alignment horizontal="center" vertical="center"/>
    </xf>
    <xf numFmtId="1" fontId="1" fillId="4" borderId="8" xfId="0" applyNumberFormat="1" applyFont="1" applyFill="1" applyBorder="1" applyAlignment="1" applyProtection="1">
      <alignment horizontal="center" vertical="center"/>
    </xf>
    <xf numFmtId="1" fontId="1" fillId="2" borderId="23" xfId="1" applyNumberFormat="1" applyFont="1" applyFill="1" applyBorder="1" applyAlignment="1" applyProtection="1">
      <alignment horizontal="center" vertical="center" wrapText="1"/>
      <protection locked="0"/>
    </xf>
    <xf numFmtId="1" fontId="1" fillId="2" borderId="24" xfId="1" applyNumberFormat="1" applyFont="1" applyFill="1" applyBorder="1" applyAlignment="1" applyProtection="1">
      <alignment horizontal="center" vertical="center" wrapText="1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vertical="center" wrapText="1"/>
    </xf>
    <xf numFmtId="0" fontId="11" fillId="0" borderId="12" xfId="0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1" fontId="10" fillId="0" borderId="22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1" fontId="10" fillId="0" borderId="12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164" fontId="1" fillId="4" borderId="23" xfId="0" applyNumberFormat="1" applyFont="1" applyFill="1" applyBorder="1" applyAlignment="1">
      <alignment horizontal="center" vertical="center"/>
    </xf>
    <xf numFmtId="164" fontId="1" fillId="4" borderId="24" xfId="0" applyNumberFormat="1" applyFont="1" applyFill="1" applyBorder="1" applyAlignment="1">
      <alignment horizontal="center" vertical="center"/>
    </xf>
    <xf numFmtId="164" fontId="1" fillId="4" borderId="27" xfId="0" applyNumberFormat="1" applyFont="1" applyFill="1" applyBorder="1" applyAlignment="1">
      <alignment horizontal="center" vertical="center"/>
    </xf>
    <xf numFmtId="1" fontId="1" fillId="4" borderId="23" xfId="0" applyNumberFormat="1" applyFont="1" applyFill="1" applyBorder="1" applyAlignment="1">
      <alignment horizontal="center" vertical="center"/>
    </xf>
    <xf numFmtId="1" fontId="1" fillId="4" borderId="24" xfId="0" applyNumberFormat="1" applyFont="1" applyFill="1" applyBorder="1" applyAlignment="1">
      <alignment horizontal="center" vertical="center"/>
    </xf>
    <xf numFmtId="1" fontId="1" fillId="4" borderId="27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 applyProtection="1">
      <alignment horizontal="center" vertical="center"/>
      <protection locked="0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1" fontId="1" fillId="5" borderId="38" xfId="0" applyNumberFormat="1" applyFont="1" applyFill="1" applyBorder="1" applyAlignment="1">
      <alignment horizontal="center" vertical="center"/>
    </xf>
    <xf numFmtId="1" fontId="1" fillId="5" borderId="39" xfId="0" applyNumberFormat="1" applyFont="1" applyFill="1" applyBorder="1" applyAlignment="1">
      <alignment horizontal="center" vertical="center"/>
    </xf>
    <xf numFmtId="1" fontId="1" fillId="0" borderId="39" xfId="0" applyNumberFormat="1" applyFont="1" applyBorder="1" applyAlignment="1">
      <alignment horizontal="center" vertical="center"/>
    </xf>
    <xf numFmtId="1" fontId="1" fillId="0" borderId="40" xfId="0" applyNumberFormat="1" applyFont="1" applyBorder="1" applyAlignment="1">
      <alignment horizontal="center" vertical="center"/>
    </xf>
    <xf numFmtId="1" fontId="1" fillId="5" borderId="23" xfId="0" applyNumberFormat="1" applyFont="1" applyFill="1" applyBorder="1" applyAlignment="1" applyProtection="1">
      <alignment horizontal="right" vertical="center"/>
      <protection locked="0"/>
    </xf>
    <xf numFmtId="1" fontId="1" fillId="5" borderId="24" xfId="0" applyNumberFormat="1" applyFont="1" applyFill="1" applyBorder="1" applyAlignment="1" applyProtection="1">
      <alignment horizontal="right" vertical="center"/>
      <protection locked="0"/>
    </xf>
    <xf numFmtId="1" fontId="1" fillId="5" borderId="27" xfId="0" applyNumberFormat="1" applyFont="1" applyFill="1" applyBorder="1" applyAlignment="1" applyProtection="1">
      <alignment horizontal="right" vertical="center"/>
      <protection locked="0"/>
    </xf>
    <xf numFmtId="0" fontId="7" fillId="0" borderId="23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1" fontId="4" fillId="0" borderId="34" xfId="0" applyNumberFormat="1" applyFont="1" applyBorder="1" applyAlignment="1">
      <alignment horizontal="center" vertical="center" wrapText="1"/>
    </xf>
    <xf numFmtId="1" fontId="4" fillId="0" borderId="4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44" xfId="0" applyFont="1" applyFill="1" applyBorder="1" applyAlignment="1" applyProtection="1">
      <alignment horizontal="left" vertical="center" wrapText="1"/>
      <protection locked="0"/>
    </xf>
    <xf numFmtId="0" fontId="12" fillId="0" borderId="45" xfId="0" applyFont="1" applyFill="1" applyBorder="1" applyAlignment="1" applyProtection="1">
      <alignment horizontal="left" vertical="center" wrapText="1"/>
      <protection locked="0"/>
    </xf>
    <xf numFmtId="0" fontId="12" fillId="0" borderId="57" xfId="0" applyFont="1" applyFill="1" applyBorder="1" applyAlignment="1" applyProtection="1">
      <alignment horizontal="left" vertical="center" wrapText="1"/>
      <protection locked="0"/>
    </xf>
    <xf numFmtId="0" fontId="12" fillId="0" borderId="47" xfId="0" applyFont="1" applyFill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12" fillId="0" borderId="48" xfId="0" applyFont="1" applyFill="1" applyBorder="1" applyAlignment="1" applyProtection="1">
      <alignment horizontal="left" vertical="center" wrapText="1"/>
      <protection locked="0"/>
    </xf>
    <xf numFmtId="0" fontId="12" fillId="0" borderId="49" xfId="0" applyFont="1" applyFill="1" applyBorder="1" applyAlignment="1" applyProtection="1">
      <alignment horizontal="left" vertical="center" wrapText="1"/>
      <protection locked="0"/>
    </xf>
    <xf numFmtId="0" fontId="12" fillId="0" borderId="36" xfId="0" applyFont="1" applyFill="1" applyBorder="1" applyAlignment="1" applyProtection="1">
      <alignment horizontal="left" vertical="center" wrapText="1"/>
      <protection locked="0"/>
    </xf>
    <xf numFmtId="0" fontId="12" fillId="0" borderId="43" xfId="0" applyFont="1" applyFill="1" applyBorder="1" applyAlignment="1" applyProtection="1">
      <alignment horizontal="left" vertical="center" wrapText="1"/>
      <protection locked="0"/>
    </xf>
    <xf numFmtId="0" fontId="12" fillId="0" borderId="3" xfId="0" applyFont="1" applyFill="1" applyBorder="1" applyAlignment="1" applyProtection="1">
      <alignment horizontal="left" vertical="center" wrapText="1"/>
      <protection locked="0"/>
    </xf>
    <xf numFmtId="0" fontId="12" fillId="0" borderId="4" xfId="0" applyFont="1" applyFill="1" applyBorder="1" applyAlignment="1" applyProtection="1">
      <alignment horizontal="left" vertical="center" wrapText="1"/>
      <protection locked="0"/>
    </xf>
    <xf numFmtId="0" fontId="12" fillId="0" borderId="34" xfId="0" applyFont="1" applyFill="1" applyBorder="1" applyAlignment="1" applyProtection="1">
      <alignment horizontal="left" vertical="center" wrapText="1"/>
      <protection locked="0"/>
    </xf>
    <xf numFmtId="0" fontId="12" fillId="0" borderId="41" xfId="0" applyFont="1" applyFill="1" applyBorder="1" applyAlignment="1" applyProtection="1">
      <alignment horizontal="left" vertical="center" wrapText="1"/>
      <protection locked="0"/>
    </xf>
    <xf numFmtId="1" fontId="1" fillId="5" borderId="22" xfId="0" applyNumberFormat="1" applyFont="1" applyFill="1" applyBorder="1" applyAlignment="1">
      <alignment horizontal="center" vertical="center"/>
    </xf>
    <xf numFmtId="1" fontId="1" fillId="5" borderId="5" xfId="0" applyNumberFormat="1" applyFont="1" applyFill="1" applyBorder="1" applyAlignment="1">
      <alignment horizontal="center" vertical="center"/>
    </xf>
    <xf numFmtId="1" fontId="1" fillId="5" borderId="25" xfId="0" applyNumberFormat="1" applyFont="1" applyFill="1" applyBorder="1" applyAlignment="1">
      <alignment horizontal="center" vertical="center"/>
    </xf>
    <xf numFmtId="1" fontId="1" fillId="2" borderId="22" xfId="0" applyNumberFormat="1" applyFont="1" applyFill="1" applyBorder="1" applyAlignment="1" applyProtection="1">
      <alignment horizontal="center" vertical="center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1" fontId="1" fillId="2" borderId="25" xfId="0" applyNumberFormat="1" applyFont="1" applyFill="1" applyBorder="1" applyAlignment="1" applyProtection="1">
      <alignment horizontal="center" vertical="center"/>
      <protection locked="0"/>
    </xf>
    <xf numFmtId="1" fontId="4" fillId="0" borderId="29" xfId="0" applyNumberFormat="1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7" fillId="0" borderId="26" xfId="0" applyFont="1" applyBorder="1" applyAlignment="1" applyProtection="1">
      <alignment vertical="center" wrapText="1"/>
      <protection locked="0"/>
    </xf>
    <xf numFmtId="1" fontId="1" fillId="5" borderId="22" xfId="0" applyNumberFormat="1" applyFont="1" applyFill="1" applyBorder="1" applyAlignment="1" applyProtection="1">
      <alignment horizontal="center" vertical="center"/>
      <protection locked="0"/>
    </xf>
    <xf numFmtId="1" fontId="1" fillId="5" borderId="5" xfId="0" applyNumberFormat="1" applyFont="1" applyFill="1" applyBorder="1" applyAlignment="1" applyProtection="1">
      <alignment horizontal="center" vertical="center"/>
      <protection locked="0"/>
    </xf>
    <xf numFmtId="1" fontId="1" fillId="5" borderId="25" xfId="0" applyNumberFormat="1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horizontal="left" vertical="center" wrapText="1"/>
      <protection locked="0"/>
    </xf>
    <xf numFmtId="0" fontId="7" fillId="0" borderId="41" xfId="0" applyFont="1" applyFill="1" applyBorder="1" applyAlignment="1" applyProtection="1">
      <alignment horizontal="left" vertical="center" wrapText="1"/>
      <protection locked="0"/>
    </xf>
    <xf numFmtId="1" fontId="3" fillId="0" borderId="54" xfId="0" applyNumberFormat="1" applyFont="1" applyBorder="1" applyAlignment="1">
      <alignment horizontal="center" vertical="center" wrapText="1"/>
    </xf>
    <xf numFmtId="1" fontId="3" fillId="0" borderId="55" xfId="0" applyNumberFormat="1" applyFont="1" applyBorder="1" applyAlignment="1">
      <alignment horizontal="center" vertical="center" wrapText="1"/>
    </xf>
    <xf numFmtId="1" fontId="3" fillId="0" borderId="47" xfId="0" applyNumberFormat="1" applyFont="1" applyBorder="1" applyAlignment="1">
      <alignment horizontal="center" vertical="center" wrapText="1"/>
    </xf>
    <xf numFmtId="1" fontId="3" fillId="0" borderId="26" xfId="0" applyNumberFormat="1" applyFont="1" applyBorder="1" applyAlignment="1">
      <alignment horizontal="center" vertical="center" wrapText="1"/>
    </xf>
    <xf numFmtId="0" fontId="7" fillId="0" borderId="25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7" fillId="0" borderId="23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1" fontId="1" fillId="2" borderId="51" xfId="0" applyNumberFormat="1" applyFont="1" applyFill="1" applyBorder="1" applyAlignment="1" applyProtection="1">
      <alignment horizontal="center" vertical="center"/>
      <protection locked="0"/>
    </xf>
    <xf numFmtId="1" fontId="1" fillId="2" borderId="52" xfId="0" applyNumberFormat="1" applyFont="1" applyFill="1" applyBorder="1" applyAlignment="1" applyProtection="1">
      <alignment horizontal="center" vertical="center"/>
      <protection locked="0"/>
    </xf>
    <xf numFmtId="1" fontId="1" fillId="2" borderId="53" xfId="0" applyNumberFormat="1" applyFont="1" applyFill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left" vertical="center"/>
      <protection locked="0"/>
    </xf>
    <xf numFmtId="0" fontId="12" fillId="0" borderId="41" xfId="0" applyFont="1" applyBorder="1" applyAlignment="1" applyProtection="1">
      <alignment horizontal="left" vertical="center"/>
      <protection locked="0"/>
    </xf>
    <xf numFmtId="0" fontId="12" fillId="0" borderId="44" xfId="0" applyFont="1" applyBorder="1" applyAlignment="1" applyProtection="1">
      <alignment horizontal="left" vertical="center"/>
      <protection locked="0"/>
    </xf>
    <xf numFmtId="0" fontId="12" fillId="0" borderId="45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12" fillId="0" borderId="57" xfId="0" applyFont="1" applyBorder="1" applyAlignment="1" applyProtection="1">
      <alignment horizontal="left" vertical="center"/>
      <protection locked="0"/>
    </xf>
    <xf numFmtId="0" fontId="12" fillId="0" borderId="47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2" fillId="0" borderId="48" xfId="0" applyFont="1" applyBorder="1" applyAlignment="1" applyProtection="1">
      <alignment horizontal="left" vertical="center"/>
      <protection locked="0"/>
    </xf>
    <xf numFmtId="0" fontId="12" fillId="0" borderId="49" xfId="0" applyFont="1" applyBorder="1" applyAlignment="1" applyProtection="1">
      <alignment horizontal="left" vertical="center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3" xfId="0" applyFont="1" applyBorder="1" applyAlignment="1" applyProtection="1">
      <alignment horizontal="left" vertical="center"/>
      <protection locked="0"/>
    </xf>
    <xf numFmtId="1" fontId="1" fillId="5" borderId="40" xfId="0" applyNumberFormat="1" applyFont="1" applyFill="1" applyBorder="1" applyAlignment="1">
      <alignment horizontal="center" vertical="center"/>
    </xf>
    <xf numFmtId="0" fontId="15" fillId="0" borderId="61" xfId="0" applyFont="1" applyBorder="1" applyAlignment="1">
      <alignment horizontal="center"/>
    </xf>
    <xf numFmtId="0" fontId="15" fillId="0" borderId="62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6</xdr:row>
      <xdr:rowOff>274320</xdr:rowOff>
    </xdr:from>
    <xdr:to>
      <xdr:col>5</xdr:col>
      <xdr:colOff>434340</xdr:colOff>
      <xdr:row>6</xdr:row>
      <xdr:rowOff>274320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3055620" y="1524000"/>
          <a:ext cx="8229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6</xdr:row>
      <xdr:rowOff>274320</xdr:rowOff>
    </xdr:from>
    <xdr:to>
      <xdr:col>5</xdr:col>
      <xdr:colOff>434340</xdr:colOff>
      <xdr:row>6</xdr:row>
      <xdr:rowOff>274320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>
          <a:off x="3194685" y="1512570"/>
          <a:ext cx="1135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3"/>
  <sheetViews>
    <sheetView tabSelected="1" zoomScale="85" zoomScaleNormal="85" workbookViewId="0">
      <selection activeCell="H192" sqref="H192"/>
    </sheetView>
  </sheetViews>
  <sheetFormatPr baseColWidth="10" defaultColWidth="11.5703125" defaultRowHeight="11.25" x14ac:dyDescent="0.25"/>
  <cols>
    <col min="1" max="1" width="6.7109375" style="4" customWidth="1"/>
    <col min="2" max="2" width="18.140625" style="4" customWidth="1"/>
    <col min="3" max="3" width="11" style="3" customWidth="1"/>
    <col min="4" max="4" width="11.7109375" style="4" customWidth="1"/>
    <col min="5" max="5" width="10.85546875" style="4" customWidth="1"/>
    <col min="6" max="6" width="10.28515625" style="4" customWidth="1"/>
    <col min="7" max="7" width="21.42578125" style="4" customWidth="1"/>
    <col min="8" max="8" width="13.42578125" style="4" customWidth="1"/>
    <col min="9" max="9" width="20.42578125" style="4" customWidth="1"/>
    <col min="10" max="10" width="29.7109375" style="4" customWidth="1"/>
    <col min="11" max="11" width="15.42578125" style="4" customWidth="1"/>
    <col min="12" max="12" width="13.85546875" style="4" customWidth="1"/>
    <col min="13" max="16384" width="11.5703125" style="4"/>
  </cols>
  <sheetData>
    <row r="1" spans="1:10" ht="12.75" x14ac:dyDescent="0.25">
      <c r="A1" s="1" t="s">
        <v>216</v>
      </c>
      <c r="B1" s="2"/>
    </row>
    <row r="3" spans="1:10" ht="15" x14ac:dyDescent="0.25">
      <c r="A3" s="248" t="s">
        <v>46</v>
      </c>
      <c r="B3" s="249"/>
      <c r="C3" s="250" t="s">
        <v>217</v>
      </c>
      <c r="D3" s="251"/>
      <c r="E3" s="252"/>
      <c r="F3" s="5"/>
      <c r="G3" s="6" t="s">
        <v>47</v>
      </c>
      <c r="H3" s="7"/>
    </row>
    <row r="4" spans="1:10" ht="15" x14ac:dyDescent="0.25">
      <c r="A4" s="253" t="s">
        <v>48</v>
      </c>
      <c r="B4" s="254"/>
      <c r="C4" s="250" t="s">
        <v>218</v>
      </c>
      <c r="D4" s="251"/>
      <c r="E4" s="252"/>
      <c r="F4" s="5"/>
      <c r="G4" s="9"/>
      <c r="H4" s="8"/>
    </row>
    <row r="5" spans="1:10" ht="13.5" thickBot="1" x14ac:dyDescent="0.3">
      <c r="A5" s="248" t="s">
        <v>49</v>
      </c>
      <c r="B5" s="249"/>
      <c r="C5" s="255" t="s">
        <v>50</v>
      </c>
      <c r="D5" s="256"/>
      <c r="E5" s="10"/>
      <c r="F5" s="10"/>
      <c r="G5" s="10"/>
      <c r="H5" s="8"/>
    </row>
    <row r="6" spans="1:10" ht="30" customHeight="1" thickBot="1" x14ac:dyDescent="0.3">
      <c r="A6" s="257" t="s">
        <v>51</v>
      </c>
      <c r="B6" s="258"/>
      <c r="C6" s="276">
        <v>3184860</v>
      </c>
      <c r="D6" s="277"/>
      <c r="E6" s="5"/>
      <c r="F6" s="5"/>
      <c r="G6" s="11" t="s">
        <v>52</v>
      </c>
      <c r="H6" s="12"/>
    </row>
    <row r="7" spans="1:10" ht="33" customHeight="1" thickBot="1" x14ac:dyDescent="0.3">
      <c r="A7" s="257" t="s">
        <v>53</v>
      </c>
      <c r="B7" s="258"/>
      <c r="C7" s="276">
        <f>C6*0.25</f>
        <v>796215</v>
      </c>
      <c r="D7" s="277"/>
      <c r="E7" s="13"/>
      <c r="F7" s="14"/>
      <c r="G7" s="228" t="s">
        <v>54</v>
      </c>
      <c r="H7" s="229"/>
      <c r="I7" s="230"/>
      <c r="J7" s="15"/>
    </row>
    <row r="8" spans="1:10" ht="12" thickBot="1" x14ac:dyDescent="0.3">
      <c r="A8" s="257" t="s">
        <v>55</v>
      </c>
      <c r="B8" s="249"/>
      <c r="C8" s="231" t="s">
        <v>56</v>
      </c>
      <c r="D8" s="232"/>
      <c r="E8" s="233"/>
      <c r="F8" s="234"/>
      <c r="G8" s="16" t="s">
        <v>57</v>
      </c>
      <c r="H8" s="17" t="s">
        <v>58</v>
      </c>
    </row>
    <row r="9" spans="1:10" ht="15.75" thickBot="1" x14ac:dyDescent="0.3">
      <c r="A9" s="257" t="s">
        <v>59</v>
      </c>
      <c r="B9" s="258"/>
      <c r="C9" s="259">
        <f>C7*0.4%</f>
        <v>3184.86</v>
      </c>
      <c r="D9" s="260"/>
      <c r="E9" s="260"/>
      <c r="F9" s="261"/>
      <c r="G9" s="18"/>
      <c r="H9" s="19"/>
    </row>
    <row r="10" spans="1:10" ht="15" x14ac:dyDescent="0.25">
      <c r="A10" s="257" t="s">
        <v>60</v>
      </c>
      <c r="B10" s="249"/>
      <c r="C10" s="264"/>
      <c r="D10" s="265"/>
      <c r="E10" s="265"/>
      <c r="F10" s="266"/>
      <c r="G10" s="20"/>
      <c r="H10" s="21"/>
    </row>
    <row r="11" spans="1:10" x14ac:dyDescent="0.25">
      <c r="B11" s="22"/>
      <c r="C11" s="23"/>
      <c r="D11" s="24"/>
      <c r="E11" s="24"/>
      <c r="F11" s="24"/>
      <c r="G11" s="25"/>
      <c r="H11" s="25"/>
    </row>
    <row r="12" spans="1:10" s="26" customFormat="1" ht="12" customHeight="1" x14ac:dyDescent="0.25">
      <c r="A12" s="267" t="s">
        <v>61</v>
      </c>
      <c r="B12" s="268"/>
      <c r="C12" s="273" t="s">
        <v>62</v>
      </c>
      <c r="D12" s="274"/>
      <c r="E12" s="274"/>
      <c r="F12" s="275"/>
      <c r="G12" s="243" t="s">
        <v>212</v>
      </c>
      <c r="H12" s="243" t="s">
        <v>213</v>
      </c>
      <c r="I12" s="243" t="s">
        <v>214</v>
      </c>
      <c r="J12" s="291" t="s">
        <v>215</v>
      </c>
    </row>
    <row r="13" spans="1:10" s="26" customFormat="1" ht="12" x14ac:dyDescent="0.25">
      <c r="A13" s="269"/>
      <c r="B13" s="270"/>
      <c r="C13" s="27" t="s">
        <v>219</v>
      </c>
      <c r="D13" s="27" t="s">
        <v>220</v>
      </c>
      <c r="E13" s="28" t="s">
        <v>67</v>
      </c>
      <c r="F13" s="29" t="s">
        <v>67</v>
      </c>
      <c r="G13" s="244"/>
      <c r="H13" s="244"/>
      <c r="I13" s="244"/>
      <c r="J13" s="292"/>
    </row>
    <row r="14" spans="1:10" s="26" customFormat="1" ht="12" x14ac:dyDescent="0.25">
      <c r="A14" s="271"/>
      <c r="B14" s="272"/>
      <c r="C14" s="30" t="s">
        <v>68</v>
      </c>
      <c r="D14" s="30" t="s">
        <v>68</v>
      </c>
      <c r="E14" s="30" t="s">
        <v>68</v>
      </c>
      <c r="F14" s="29" t="s">
        <v>60</v>
      </c>
      <c r="G14" s="245"/>
      <c r="H14" s="244"/>
      <c r="I14" s="245"/>
      <c r="J14" s="293"/>
    </row>
    <row r="15" spans="1:10" x14ac:dyDescent="0.25">
      <c r="A15" s="278" t="s">
        <v>69</v>
      </c>
      <c r="B15" s="281" t="s">
        <v>70</v>
      </c>
      <c r="C15" s="284">
        <v>165</v>
      </c>
      <c r="D15" s="284">
        <f>C15</f>
        <v>165</v>
      </c>
      <c r="E15" s="287">
        <f>SUM(C15:D17)</f>
        <v>330</v>
      </c>
      <c r="F15" s="235">
        <f>E15</f>
        <v>330</v>
      </c>
      <c r="G15" s="103" t="s">
        <v>182</v>
      </c>
      <c r="H15" s="116" t="s">
        <v>201</v>
      </c>
      <c r="I15" s="32" t="s">
        <v>202</v>
      </c>
      <c r="J15" s="31" t="s">
        <v>287</v>
      </c>
    </row>
    <row r="16" spans="1:10" x14ac:dyDescent="0.25">
      <c r="A16" s="279"/>
      <c r="B16" s="282"/>
      <c r="C16" s="285"/>
      <c r="D16" s="285"/>
      <c r="E16" s="288"/>
      <c r="F16" s="236"/>
      <c r="G16" s="104" t="s">
        <v>183</v>
      </c>
      <c r="H16" s="116" t="s">
        <v>201</v>
      </c>
      <c r="I16" s="32" t="s">
        <v>202</v>
      </c>
      <c r="J16" s="31" t="s">
        <v>287</v>
      </c>
    </row>
    <row r="17" spans="1:10" x14ac:dyDescent="0.25">
      <c r="A17" s="279"/>
      <c r="B17" s="282"/>
      <c r="C17" s="285"/>
      <c r="D17" s="285"/>
      <c r="E17" s="288"/>
      <c r="F17" s="236"/>
      <c r="G17" s="105" t="s">
        <v>184</v>
      </c>
      <c r="H17" s="116" t="s">
        <v>201</v>
      </c>
      <c r="I17" s="32" t="s">
        <v>202</v>
      </c>
      <c r="J17" s="31" t="s">
        <v>287</v>
      </c>
    </row>
    <row r="18" spans="1:10" x14ac:dyDescent="0.25">
      <c r="A18" s="278" t="s">
        <v>71</v>
      </c>
      <c r="B18" s="281" t="s">
        <v>72</v>
      </c>
      <c r="C18" s="284">
        <v>165</v>
      </c>
      <c r="D18" s="284">
        <f>C18</f>
        <v>165</v>
      </c>
      <c r="E18" s="287">
        <f>SUM(C18:D24)</f>
        <v>330</v>
      </c>
      <c r="F18" s="235">
        <f>E18</f>
        <v>330</v>
      </c>
      <c r="G18" s="106" t="s">
        <v>118</v>
      </c>
      <c r="H18" s="116" t="s">
        <v>203</v>
      </c>
      <c r="I18" s="31" t="s">
        <v>202</v>
      </c>
      <c r="J18" s="31" t="s">
        <v>287</v>
      </c>
    </row>
    <row r="19" spans="1:10" x14ac:dyDescent="0.25">
      <c r="A19" s="279"/>
      <c r="B19" s="282"/>
      <c r="C19" s="285"/>
      <c r="D19" s="285"/>
      <c r="E19" s="288"/>
      <c r="F19" s="236"/>
      <c r="G19" s="105" t="s">
        <v>117</v>
      </c>
      <c r="H19" s="116" t="s">
        <v>203</v>
      </c>
      <c r="I19" s="31" t="s">
        <v>202</v>
      </c>
      <c r="J19" s="31" t="s">
        <v>287</v>
      </c>
    </row>
    <row r="20" spans="1:10" x14ac:dyDescent="0.25">
      <c r="A20" s="279"/>
      <c r="B20" s="282"/>
      <c r="C20" s="285"/>
      <c r="D20" s="285"/>
      <c r="E20" s="288"/>
      <c r="F20" s="236"/>
      <c r="G20" s="105" t="s">
        <v>116</v>
      </c>
      <c r="H20" s="116" t="s">
        <v>203</v>
      </c>
      <c r="I20" s="31" t="s">
        <v>202</v>
      </c>
      <c r="J20" s="31" t="s">
        <v>287</v>
      </c>
    </row>
    <row r="21" spans="1:10" x14ac:dyDescent="0.25">
      <c r="A21" s="279"/>
      <c r="B21" s="282"/>
      <c r="C21" s="285"/>
      <c r="D21" s="285"/>
      <c r="E21" s="288"/>
      <c r="F21" s="236"/>
      <c r="G21" s="105" t="s">
        <v>119</v>
      </c>
      <c r="H21" s="116" t="s">
        <v>203</v>
      </c>
      <c r="I21" s="31" t="s">
        <v>202</v>
      </c>
      <c r="J21" s="31" t="s">
        <v>287</v>
      </c>
    </row>
    <row r="22" spans="1:10" x14ac:dyDescent="0.25">
      <c r="A22" s="279"/>
      <c r="B22" s="282"/>
      <c r="C22" s="285"/>
      <c r="D22" s="285"/>
      <c r="E22" s="288"/>
      <c r="F22" s="236"/>
      <c r="G22" s="105" t="s">
        <v>120</v>
      </c>
      <c r="H22" s="116" t="s">
        <v>203</v>
      </c>
      <c r="I22" s="31" t="s">
        <v>202</v>
      </c>
      <c r="J22" s="31" t="s">
        <v>287</v>
      </c>
    </row>
    <row r="23" spans="1:10" x14ac:dyDescent="0.25">
      <c r="A23" s="279"/>
      <c r="B23" s="282"/>
      <c r="C23" s="285"/>
      <c r="D23" s="285"/>
      <c r="E23" s="288"/>
      <c r="F23" s="236"/>
      <c r="G23" s="105" t="s">
        <v>121</v>
      </c>
      <c r="H23" s="116" t="s">
        <v>203</v>
      </c>
      <c r="I23" s="31" t="s">
        <v>202</v>
      </c>
      <c r="J23" s="31" t="s">
        <v>287</v>
      </c>
    </row>
    <row r="24" spans="1:10" x14ac:dyDescent="0.25">
      <c r="A24" s="280"/>
      <c r="B24" s="283"/>
      <c r="C24" s="286"/>
      <c r="D24" s="286"/>
      <c r="E24" s="289"/>
      <c r="F24" s="290"/>
      <c r="G24" s="107"/>
      <c r="H24" s="117"/>
      <c r="I24" s="37"/>
      <c r="J24" s="37" t="s">
        <v>287</v>
      </c>
    </row>
    <row r="25" spans="1:10" x14ac:dyDescent="0.25">
      <c r="A25" s="278" t="s">
        <v>73</v>
      </c>
      <c r="B25" s="281" t="s">
        <v>74</v>
      </c>
      <c r="C25" s="284">
        <v>165</v>
      </c>
      <c r="D25" s="284">
        <f>C25</f>
        <v>165</v>
      </c>
      <c r="E25" s="287">
        <f>SUM(C25:D31)</f>
        <v>330</v>
      </c>
      <c r="F25" s="235">
        <f>E25</f>
        <v>330</v>
      </c>
      <c r="G25" s="106" t="s">
        <v>111</v>
      </c>
      <c r="H25" s="116" t="s">
        <v>201</v>
      </c>
      <c r="I25" s="31" t="s">
        <v>202</v>
      </c>
      <c r="J25" s="31" t="s">
        <v>288</v>
      </c>
    </row>
    <row r="26" spans="1:10" x14ac:dyDescent="0.25">
      <c r="A26" s="279"/>
      <c r="B26" s="282"/>
      <c r="C26" s="285"/>
      <c r="D26" s="285"/>
      <c r="E26" s="288"/>
      <c r="F26" s="236"/>
      <c r="G26" s="105" t="s">
        <v>17</v>
      </c>
      <c r="H26" s="77" t="s">
        <v>201</v>
      </c>
      <c r="I26" s="31" t="s">
        <v>202</v>
      </c>
      <c r="J26" s="31" t="s">
        <v>288</v>
      </c>
    </row>
    <row r="27" spans="1:10" x14ac:dyDescent="0.25">
      <c r="A27" s="279"/>
      <c r="B27" s="282"/>
      <c r="C27" s="285"/>
      <c r="D27" s="285"/>
      <c r="E27" s="288"/>
      <c r="F27" s="236"/>
      <c r="G27" s="108" t="s">
        <v>107</v>
      </c>
      <c r="H27" s="77" t="s">
        <v>201</v>
      </c>
      <c r="I27" s="31" t="s">
        <v>202</v>
      </c>
      <c r="J27" s="31" t="s">
        <v>288</v>
      </c>
    </row>
    <row r="28" spans="1:10" x14ac:dyDescent="0.25">
      <c r="A28" s="279"/>
      <c r="B28" s="282"/>
      <c r="C28" s="285"/>
      <c r="D28" s="285"/>
      <c r="E28" s="288"/>
      <c r="F28" s="236"/>
      <c r="G28" s="108" t="s">
        <v>109</v>
      </c>
      <c r="H28" s="77" t="s">
        <v>201</v>
      </c>
      <c r="I28" s="31" t="s">
        <v>202</v>
      </c>
      <c r="J28" s="31" t="s">
        <v>288</v>
      </c>
    </row>
    <row r="29" spans="1:10" x14ac:dyDescent="0.25">
      <c r="A29" s="279"/>
      <c r="B29" s="282"/>
      <c r="C29" s="285"/>
      <c r="D29" s="285"/>
      <c r="E29" s="288"/>
      <c r="F29" s="236"/>
      <c r="G29" s="108" t="s">
        <v>108</v>
      </c>
      <c r="H29" s="77" t="s">
        <v>201</v>
      </c>
      <c r="I29" s="31" t="s">
        <v>202</v>
      </c>
      <c r="J29" s="31" t="s">
        <v>288</v>
      </c>
    </row>
    <row r="30" spans="1:10" x14ac:dyDescent="0.25">
      <c r="A30" s="279"/>
      <c r="B30" s="282"/>
      <c r="C30" s="285"/>
      <c r="D30" s="285"/>
      <c r="E30" s="288"/>
      <c r="F30" s="236"/>
      <c r="G30" s="108" t="s">
        <v>110</v>
      </c>
      <c r="H30" s="77" t="s">
        <v>201</v>
      </c>
      <c r="I30" s="31" t="s">
        <v>202</v>
      </c>
      <c r="J30" s="31" t="s">
        <v>288</v>
      </c>
    </row>
    <row r="31" spans="1:10" x14ac:dyDescent="0.25">
      <c r="A31" s="279"/>
      <c r="B31" s="282"/>
      <c r="C31" s="285"/>
      <c r="D31" s="285"/>
      <c r="E31" s="288"/>
      <c r="F31" s="236"/>
      <c r="G31" s="108" t="s">
        <v>185</v>
      </c>
      <c r="H31" s="77" t="s">
        <v>201</v>
      </c>
      <c r="I31" s="31" t="s">
        <v>202</v>
      </c>
      <c r="J31" s="31" t="s">
        <v>288</v>
      </c>
    </row>
    <row r="32" spans="1:10" x14ac:dyDescent="0.25">
      <c r="A32" s="278" t="s">
        <v>75</v>
      </c>
      <c r="B32" s="281" t="s">
        <v>76</v>
      </c>
      <c r="C32" s="284">
        <v>165</v>
      </c>
      <c r="D32" s="284">
        <f>C32</f>
        <v>165</v>
      </c>
      <c r="E32" s="287">
        <f>SUM(C32:D33)</f>
        <v>330</v>
      </c>
      <c r="F32" s="235">
        <f>E32</f>
        <v>330</v>
      </c>
      <c r="G32" s="106"/>
      <c r="H32" s="116"/>
      <c r="I32" s="31"/>
      <c r="J32" s="31" t="s">
        <v>287</v>
      </c>
    </row>
    <row r="33" spans="1:10" x14ac:dyDescent="0.25">
      <c r="A33" s="294"/>
      <c r="B33" s="295"/>
      <c r="C33" s="285"/>
      <c r="D33" s="285"/>
      <c r="E33" s="288"/>
      <c r="F33" s="236"/>
      <c r="G33" s="109" t="s">
        <v>18</v>
      </c>
      <c r="H33" s="118" t="s">
        <v>201</v>
      </c>
      <c r="I33" s="34" t="s">
        <v>202</v>
      </c>
      <c r="J33" s="34" t="s">
        <v>287</v>
      </c>
    </row>
    <row r="34" spans="1:10" x14ac:dyDescent="0.25">
      <c r="A34" s="278" t="s">
        <v>77</v>
      </c>
      <c r="B34" s="303" t="s">
        <v>78</v>
      </c>
      <c r="C34" s="284">
        <v>165</v>
      </c>
      <c r="D34" s="284">
        <f>C34</f>
        <v>165</v>
      </c>
      <c r="E34" s="287">
        <f>SUM(C34:D38)</f>
        <v>330</v>
      </c>
      <c r="F34" s="235">
        <f>E34</f>
        <v>330</v>
      </c>
      <c r="G34" s="106" t="s">
        <v>0</v>
      </c>
      <c r="H34" s="116" t="s">
        <v>201</v>
      </c>
      <c r="I34" s="41" t="s">
        <v>202</v>
      </c>
      <c r="J34" s="31" t="s">
        <v>289</v>
      </c>
    </row>
    <row r="35" spans="1:10" x14ac:dyDescent="0.25">
      <c r="A35" s="294"/>
      <c r="B35" s="304"/>
      <c r="C35" s="285"/>
      <c r="D35" s="285"/>
      <c r="E35" s="288"/>
      <c r="F35" s="236"/>
      <c r="G35" s="109" t="s">
        <v>1</v>
      </c>
      <c r="H35" s="118" t="s">
        <v>201</v>
      </c>
      <c r="I35" s="42" t="s">
        <v>202</v>
      </c>
      <c r="J35" s="31" t="s">
        <v>289</v>
      </c>
    </row>
    <row r="36" spans="1:10" x14ac:dyDescent="0.25">
      <c r="A36" s="294"/>
      <c r="B36" s="304"/>
      <c r="C36" s="285"/>
      <c r="D36" s="285"/>
      <c r="E36" s="288"/>
      <c r="F36" s="236"/>
      <c r="G36" s="109" t="s">
        <v>2</v>
      </c>
      <c r="H36" s="118" t="s">
        <v>201</v>
      </c>
      <c r="I36" s="42" t="s">
        <v>202</v>
      </c>
      <c r="J36" s="31" t="s">
        <v>289</v>
      </c>
    </row>
    <row r="37" spans="1:10" x14ac:dyDescent="0.25">
      <c r="A37" s="294"/>
      <c r="B37" s="304"/>
      <c r="C37" s="285"/>
      <c r="D37" s="285"/>
      <c r="E37" s="288"/>
      <c r="F37" s="236"/>
      <c r="G37" s="109" t="s">
        <v>103</v>
      </c>
      <c r="H37" s="118" t="s">
        <v>201</v>
      </c>
      <c r="I37" s="42" t="s">
        <v>202</v>
      </c>
      <c r="J37" s="31" t="s">
        <v>289</v>
      </c>
    </row>
    <row r="38" spans="1:10" x14ac:dyDescent="0.25">
      <c r="A38" s="294"/>
      <c r="B38" s="304"/>
      <c r="C38" s="285"/>
      <c r="D38" s="285"/>
      <c r="E38" s="288"/>
      <c r="F38" s="236"/>
      <c r="G38" s="109" t="s">
        <v>104</v>
      </c>
      <c r="H38" s="118"/>
      <c r="I38" s="42"/>
      <c r="J38" s="31" t="s">
        <v>289</v>
      </c>
    </row>
    <row r="39" spans="1:10" ht="27" x14ac:dyDescent="0.25">
      <c r="A39" s="278" t="s">
        <v>79</v>
      </c>
      <c r="B39" s="44" t="s">
        <v>80</v>
      </c>
      <c r="C39" s="45">
        <v>165</v>
      </c>
      <c r="D39" s="45">
        <f>C39</f>
        <v>165</v>
      </c>
      <c r="E39" s="46">
        <f>SUM(C39:D39)</f>
        <v>330</v>
      </c>
      <c r="F39" s="82">
        <f>E39</f>
        <v>330</v>
      </c>
      <c r="G39" s="110"/>
      <c r="H39" s="119"/>
      <c r="I39" s="246"/>
      <c r="J39" s="247"/>
    </row>
    <row r="40" spans="1:10" ht="12.75" x14ac:dyDescent="0.25">
      <c r="A40" s="279"/>
      <c r="B40" s="78" t="s">
        <v>81</v>
      </c>
      <c r="C40" s="47"/>
      <c r="D40" s="47"/>
      <c r="E40" s="48"/>
      <c r="F40" s="83">
        <v>165</v>
      </c>
      <c r="G40" s="111" t="s">
        <v>196</v>
      </c>
      <c r="H40" s="116" t="s">
        <v>203</v>
      </c>
      <c r="I40" s="31" t="s">
        <v>202</v>
      </c>
      <c r="J40" s="31" t="s">
        <v>290</v>
      </c>
    </row>
    <row r="41" spans="1:10" x14ac:dyDescent="0.25">
      <c r="A41" s="279"/>
      <c r="B41" s="81" t="s">
        <v>191</v>
      </c>
      <c r="C41" s="296"/>
      <c r="D41" s="296"/>
      <c r="E41" s="300"/>
      <c r="F41" s="237">
        <v>165</v>
      </c>
      <c r="G41" s="112"/>
      <c r="H41" s="120"/>
      <c r="I41" s="34"/>
      <c r="J41" s="35" t="s">
        <v>290</v>
      </c>
    </row>
    <row r="42" spans="1:10" x14ac:dyDescent="0.25">
      <c r="A42" s="279"/>
      <c r="B42" s="80" t="s">
        <v>192</v>
      </c>
      <c r="C42" s="297"/>
      <c r="D42" s="297"/>
      <c r="E42" s="301"/>
      <c r="F42" s="238"/>
      <c r="G42" s="112" t="s">
        <v>200</v>
      </c>
      <c r="H42" s="120" t="s">
        <v>203</v>
      </c>
      <c r="I42" s="34" t="s">
        <v>202</v>
      </c>
      <c r="J42" s="35" t="s">
        <v>290</v>
      </c>
    </row>
    <row r="43" spans="1:10" x14ac:dyDescent="0.25">
      <c r="A43" s="279"/>
      <c r="B43" s="80" t="s">
        <v>193</v>
      </c>
      <c r="C43" s="297"/>
      <c r="D43" s="297"/>
      <c r="E43" s="301"/>
      <c r="F43" s="238"/>
      <c r="G43" s="113" t="s">
        <v>199</v>
      </c>
      <c r="H43" s="49" t="s">
        <v>203</v>
      </c>
      <c r="I43" s="34" t="s">
        <v>202</v>
      </c>
      <c r="J43" s="35" t="s">
        <v>290</v>
      </c>
    </row>
    <row r="44" spans="1:10" x14ac:dyDescent="0.25">
      <c r="A44" s="279"/>
      <c r="B44" s="80" t="s">
        <v>194</v>
      </c>
      <c r="C44" s="297"/>
      <c r="D44" s="297"/>
      <c r="E44" s="301"/>
      <c r="F44" s="238"/>
      <c r="G44" s="114" t="s">
        <v>197</v>
      </c>
      <c r="H44" s="49" t="s">
        <v>203</v>
      </c>
      <c r="I44" s="34" t="s">
        <v>202</v>
      </c>
      <c r="J44" s="35" t="s">
        <v>290</v>
      </c>
    </row>
    <row r="45" spans="1:10" x14ac:dyDescent="0.25">
      <c r="A45" s="279"/>
      <c r="B45" s="79" t="s">
        <v>195</v>
      </c>
      <c r="C45" s="297"/>
      <c r="D45" s="297"/>
      <c r="E45" s="301"/>
      <c r="F45" s="239"/>
      <c r="G45" s="115" t="s">
        <v>198</v>
      </c>
      <c r="H45" s="49" t="s">
        <v>203</v>
      </c>
      <c r="I45" s="34" t="s">
        <v>202</v>
      </c>
      <c r="J45" s="35" t="s">
        <v>290</v>
      </c>
    </row>
    <row r="46" spans="1:10" ht="10.15" customHeight="1" x14ac:dyDescent="0.25">
      <c r="A46" s="279"/>
      <c r="B46" s="78" t="s">
        <v>186</v>
      </c>
      <c r="C46" s="297"/>
      <c r="D46" s="297"/>
      <c r="E46" s="301"/>
      <c r="F46" s="240">
        <v>165</v>
      </c>
      <c r="G46" s="33"/>
      <c r="H46" s="49"/>
      <c r="I46" s="34"/>
      <c r="J46" s="35" t="s">
        <v>290</v>
      </c>
    </row>
    <row r="47" spans="1:10" ht="10.15" customHeight="1" x14ac:dyDescent="0.25">
      <c r="A47" s="279"/>
      <c r="B47" s="33"/>
      <c r="C47" s="297"/>
      <c r="D47" s="297"/>
      <c r="E47" s="301"/>
      <c r="F47" s="241"/>
      <c r="G47" s="33" t="s">
        <v>187</v>
      </c>
      <c r="H47" s="49" t="s">
        <v>203</v>
      </c>
      <c r="I47" s="34" t="s">
        <v>202</v>
      </c>
      <c r="J47" s="35" t="s">
        <v>290</v>
      </c>
    </row>
    <row r="48" spans="1:10" ht="10.15" customHeight="1" x14ac:dyDescent="0.25">
      <c r="A48" s="279"/>
      <c r="B48" s="33"/>
      <c r="C48" s="297"/>
      <c r="D48" s="297"/>
      <c r="E48" s="301"/>
      <c r="F48" s="241"/>
      <c r="G48" s="33" t="s">
        <v>188</v>
      </c>
      <c r="H48" s="49" t="s">
        <v>203</v>
      </c>
      <c r="I48" s="34" t="s">
        <v>202</v>
      </c>
      <c r="J48" s="35" t="s">
        <v>290</v>
      </c>
    </row>
    <row r="49" spans="1:10" ht="10.15" customHeight="1" x14ac:dyDescent="0.25">
      <c r="A49" s="279"/>
      <c r="B49" s="33"/>
      <c r="C49" s="297"/>
      <c r="D49" s="297"/>
      <c r="E49" s="301"/>
      <c r="F49" s="241"/>
      <c r="G49" s="33" t="s">
        <v>190</v>
      </c>
      <c r="H49" s="49" t="s">
        <v>203</v>
      </c>
      <c r="I49" s="34" t="s">
        <v>202</v>
      </c>
      <c r="J49" s="35" t="s">
        <v>290</v>
      </c>
    </row>
    <row r="50" spans="1:10" ht="13.15" customHeight="1" x14ac:dyDescent="0.25">
      <c r="A50" s="279"/>
      <c r="B50" s="33"/>
      <c r="C50" s="298"/>
      <c r="D50" s="298"/>
      <c r="E50" s="301"/>
      <c r="F50" s="241"/>
      <c r="G50" s="33" t="s">
        <v>189</v>
      </c>
      <c r="H50" s="49" t="s">
        <v>203</v>
      </c>
      <c r="I50" s="34" t="s">
        <v>202</v>
      </c>
      <c r="J50" s="35" t="s">
        <v>290</v>
      </c>
    </row>
    <row r="51" spans="1:10" ht="13.15" customHeight="1" x14ac:dyDescent="0.25">
      <c r="A51" s="279"/>
      <c r="B51" s="43"/>
      <c r="C51" s="299"/>
      <c r="D51" s="299"/>
      <c r="E51" s="302"/>
      <c r="F51" s="242"/>
      <c r="G51" s="43"/>
      <c r="H51" s="50"/>
      <c r="I51" s="37"/>
      <c r="J51" s="37"/>
    </row>
    <row r="52" spans="1:10" ht="11.25" customHeight="1" x14ac:dyDescent="0.25">
      <c r="A52" s="305" t="s">
        <v>61</v>
      </c>
      <c r="B52" s="306"/>
      <c r="C52" s="309" t="s">
        <v>55</v>
      </c>
      <c r="D52" s="310"/>
      <c r="E52" s="311"/>
      <c r="F52" s="311"/>
      <c r="G52" s="312" t="s">
        <v>63</v>
      </c>
      <c r="H52" s="312" t="s">
        <v>64</v>
      </c>
      <c r="I52" s="243" t="s">
        <v>65</v>
      </c>
      <c r="J52" s="221" t="s">
        <v>215</v>
      </c>
    </row>
    <row r="53" spans="1:10" ht="11.25" customHeight="1" x14ac:dyDescent="0.25">
      <c r="A53" s="307"/>
      <c r="B53" s="308"/>
      <c r="C53" s="51" t="s">
        <v>68</v>
      </c>
      <c r="D53" s="52" t="s">
        <v>60</v>
      </c>
      <c r="E53" s="311"/>
      <c r="F53" s="311"/>
      <c r="G53" s="312"/>
      <c r="H53" s="312"/>
      <c r="I53" s="244"/>
      <c r="J53" s="221"/>
    </row>
    <row r="54" spans="1:10" ht="15.6" customHeight="1" x14ac:dyDescent="0.25">
      <c r="A54" s="215" t="s">
        <v>82</v>
      </c>
      <c r="B54" s="217" t="s">
        <v>83</v>
      </c>
      <c r="C54" s="219">
        <f>(C7*0.15%)*0.4</f>
        <v>477.72900000000004</v>
      </c>
      <c r="D54" s="84">
        <v>420</v>
      </c>
      <c r="E54" s="311"/>
      <c r="F54" s="311"/>
      <c r="G54" s="312"/>
      <c r="H54" s="312"/>
      <c r="I54" s="245"/>
      <c r="J54" s="221"/>
    </row>
    <row r="55" spans="1:10" ht="10.15" customHeight="1" x14ac:dyDescent="0.25">
      <c r="A55" s="216"/>
      <c r="B55" s="218"/>
      <c r="C55" s="220"/>
      <c r="D55" s="262">
        <v>60</v>
      </c>
      <c r="E55" s="213" t="s">
        <v>43</v>
      </c>
      <c r="F55" s="214"/>
      <c r="G55" s="121" t="s">
        <v>3</v>
      </c>
      <c r="H55" s="118" t="s">
        <v>203</v>
      </c>
      <c r="I55" s="34" t="s">
        <v>202</v>
      </c>
      <c r="J55" s="54" t="s">
        <v>287</v>
      </c>
    </row>
    <row r="56" spans="1:10" ht="10.15" customHeight="1" x14ac:dyDescent="0.25">
      <c r="A56" s="216"/>
      <c r="B56" s="218"/>
      <c r="C56" s="220"/>
      <c r="D56" s="263"/>
      <c r="E56" s="203"/>
      <c r="F56" s="204"/>
      <c r="G56" s="122" t="s">
        <v>4</v>
      </c>
      <c r="H56" s="123" t="s">
        <v>203</v>
      </c>
      <c r="I56" s="35" t="s">
        <v>202</v>
      </c>
      <c r="J56" s="58" t="s">
        <v>287</v>
      </c>
    </row>
    <row r="57" spans="1:10" ht="10.15" customHeight="1" x14ac:dyDescent="0.25">
      <c r="A57" s="216"/>
      <c r="B57" s="218"/>
      <c r="C57" s="220"/>
      <c r="D57" s="263"/>
      <c r="E57" s="203"/>
      <c r="F57" s="204"/>
      <c r="G57" s="124" t="s">
        <v>5</v>
      </c>
      <c r="H57" s="123" t="s">
        <v>203</v>
      </c>
      <c r="I57" s="35" t="s">
        <v>202</v>
      </c>
      <c r="J57" s="55" t="s">
        <v>287</v>
      </c>
    </row>
    <row r="58" spans="1:10" ht="10.15" customHeight="1" x14ac:dyDescent="0.25">
      <c r="A58" s="216"/>
      <c r="B58" s="218"/>
      <c r="C58" s="220"/>
      <c r="D58" s="263"/>
      <c r="E58" s="203"/>
      <c r="F58" s="204"/>
      <c r="G58" s="121" t="s">
        <v>6</v>
      </c>
      <c r="H58" s="125" t="s">
        <v>203</v>
      </c>
      <c r="I58" s="36" t="s">
        <v>202</v>
      </c>
      <c r="J58" s="55" t="s">
        <v>287</v>
      </c>
    </row>
    <row r="59" spans="1:10" ht="10.15" customHeight="1" x14ac:dyDescent="0.25">
      <c r="A59" s="216"/>
      <c r="B59" s="218"/>
      <c r="C59" s="220"/>
      <c r="D59" s="263"/>
      <c r="E59" s="203"/>
      <c r="F59" s="204"/>
      <c r="G59" s="126" t="s">
        <v>7</v>
      </c>
      <c r="H59" s="123" t="s">
        <v>203</v>
      </c>
      <c r="I59" s="35" t="s">
        <v>202</v>
      </c>
      <c r="J59" s="55" t="s">
        <v>287</v>
      </c>
    </row>
    <row r="60" spans="1:10" ht="10.15" customHeight="1" x14ac:dyDescent="0.25">
      <c r="A60" s="216"/>
      <c r="B60" s="218"/>
      <c r="C60" s="220"/>
      <c r="D60" s="263"/>
      <c r="E60" s="203"/>
      <c r="F60" s="204"/>
      <c r="G60" s="124" t="s">
        <v>8</v>
      </c>
      <c r="H60" s="127" t="s">
        <v>203</v>
      </c>
      <c r="I60" s="34" t="s">
        <v>202</v>
      </c>
      <c r="J60" s="55" t="s">
        <v>287</v>
      </c>
    </row>
    <row r="61" spans="1:10" ht="10.15" customHeight="1" x14ac:dyDescent="0.25">
      <c r="A61" s="216"/>
      <c r="B61" s="218"/>
      <c r="C61" s="220"/>
      <c r="D61" s="263"/>
      <c r="E61" s="203"/>
      <c r="F61" s="204"/>
      <c r="G61" s="121" t="s">
        <v>9</v>
      </c>
      <c r="H61" s="125" t="s">
        <v>203</v>
      </c>
      <c r="I61" s="36" t="s">
        <v>202</v>
      </c>
      <c r="J61" s="55" t="s">
        <v>287</v>
      </c>
    </row>
    <row r="62" spans="1:10" ht="10.15" customHeight="1" x14ac:dyDescent="0.25">
      <c r="A62" s="216"/>
      <c r="B62" s="218"/>
      <c r="C62" s="220"/>
      <c r="D62" s="263"/>
      <c r="E62" s="203"/>
      <c r="F62" s="204"/>
      <c r="G62" s="128" t="s">
        <v>10</v>
      </c>
      <c r="H62" s="77" t="s">
        <v>203</v>
      </c>
      <c r="I62" s="35" t="s">
        <v>202</v>
      </c>
      <c r="J62" s="55" t="s">
        <v>287</v>
      </c>
    </row>
    <row r="63" spans="1:10" ht="10.15" customHeight="1" x14ac:dyDescent="0.25">
      <c r="A63" s="216"/>
      <c r="B63" s="218"/>
      <c r="C63" s="220"/>
      <c r="D63" s="263"/>
      <c r="E63" s="203"/>
      <c r="F63" s="204"/>
      <c r="G63" s="128" t="s">
        <v>11</v>
      </c>
      <c r="H63" s="77" t="s">
        <v>203</v>
      </c>
      <c r="I63" s="34" t="s">
        <v>202</v>
      </c>
      <c r="J63" s="55" t="s">
        <v>287</v>
      </c>
    </row>
    <row r="64" spans="1:10" ht="10.15" customHeight="1" x14ac:dyDescent="0.25">
      <c r="A64" s="216"/>
      <c r="B64" s="218"/>
      <c r="C64" s="220"/>
      <c r="D64" s="263"/>
      <c r="E64" s="203"/>
      <c r="F64" s="204"/>
      <c r="G64" s="128" t="s">
        <v>147</v>
      </c>
      <c r="H64" s="77" t="s">
        <v>203</v>
      </c>
      <c r="I64" s="36" t="s">
        <v>202</v>
      </c>
      <c r="J64" s="55" t="s">
        <v>287</v>
      </c>
    </row>
    <row r="65" spans="1:10" ht="10.15" customHeight="1" x14ac:dyDescent="0.25">
      <c r="A65" s="216"/>
      <c r="B65" s="218"/>
      <c r="C65" s="220"/>
      <c r="D65" s="205">
        <v>60</v>
      </c>
      <c r="E65" s="224" t="s">
        <v>100</v>
      </c>
      <c r="F65" s="225"/>
      <c r="G65" s="128" t="s">
        <v>12</v>
      </c>
      <c r="H65" s="77" t="s">
        <v>203</v>
      </c>
      <c r="I65" s="36" t="s">
        <v>202</v>
      </c>
      <c r="J65" s="55" t="s">
        <v>287</v>
      </c>
    </row>
    <row r="66" spans="1:10" ht="10.15" customHeight="1" x14ac:dyDescent="0.25">
      <c r="A66" s="216"/>
      <c r="B66" s="218"/>
      <c r="C66" s="220"/>
      <c r="D66" s="206"/>
      <c r="E66" s="203"/>
      <c r="F66" s="204"/>
      <c r="G66" s="128" t="s">
        <v>13</v>
      </c>
      <c r="H66" s="77" t="s">
        <v>203</v>
      </c>
      <c r="I66" s="36" t="s">
        <v>202</v>
      </c>
      <c r="J66" s="55" t="s">
        <v>287</v>
      </c>
    </row>
    <row r="67" spans="1:10" ht="10.15" customHeight="1" x14ac:dyDescent="0.25">
      <c r="A67" s="216"/>
      <c r="B67" s="218"/>
      <c r="C67" s="220"/>
      <c r="D67" s="206"/>
      <c r="E67" s="203"/>
      <c r="F67" s="204"/>
      <c r="G67" s="128" t="s">
        <v>14</v>
      </c>
      <c r="H67" s="77" t="s">
        <v>203</v>
      </c>
      <c r="I67" s="36" t="s">
        <v>202</v>
      </c>
      <c r="J67" s="55" t="s">
        <v>287</v>
      </c>
    </row>
    <row r="68" spans="1:10" ht="10.15" customHeight="1" x14ac:dyDescent="0.25">
      <c r="A68" s="216"/>
      <c r="B68" s="218"/>
      <c r="C68" s="220"/>
      <c r="D68" s="206"/>
      <c r="E68" s="203"/>
      <c r="F68" s="204"/>
      <c r="G68" s="128" t="s">
        <v>15</v>
      </c>
      <c r="H68" s="77" t="s">
        <v>203</v>
      </c>
      <c r="I68" s="36" t="s">
        <v>202</v>
      </c>
      <c r="J68" s="55" t="s">
        <v>287</v>
      </c>
    </row>
    <row r="69" spans="1:10" ht="10.15" customHeight="1" x14ac:dyDescent="0.25">
      <c r="A69" s="216"/>
      <c r="B69" s="218"/>
      <c r="C69" s="220"/>
      <c r="D69" s="206"/>
      <c r="E69" s="203"/>
      <c r="F69" s="204"/>
      <c r="G69" s="128" t="s">
        <v>16</v>
      </c>
      <c r="H69" s="77" t="s">
        <v>203</v>
      </c>
      <c r="I69" s="36" t="s">
        <v>202</v>
      </c>
      <c r="J69" s="55" t="s">
        <v>287</v>
      </c>
    </row>
    <row r="70" spans="1:10" ht="10.15" customHeight="1" x14ac:dyDescent="0.25">
      <c r="A70" s="216"/>
      <c r="B70" s="218"/>
      <c r="C70" s="220"/>
      <c r="D70" s="206"/>
      <c r="E70" s="68"/>
      <c r="F70" s="69"/>
      <c r="G70" s="121" t="s">
        <v>149</v>
      </c>
      <c r="H70" s="77" t="s">
        <v>203</v>
      </c>
      <c r="I70" s="36" t="s">
        <v>202</v>
      </c>
      <c r="J70" s="55" t="s">
        <v>287</v>
      </c>
    </row>
    <row r="71" spans="1:10" ht="10.15" customHeight="1" x14ac:dyDescent="0.25">
      <c r="A71" s="216"/>
      <c r="B71" s="218"/>
      <c r="C71" s="220"/>
      <c r="D71" s="206"/>
      <c r="E71" s="68"/>
      <c r="F71" s="69"/>
      <c r="G71" s="121" t="s">
        <v>150</v>
      </c>
      <c r="H71" s="77" t="s">
        <v>203</v>
      </c>
      <c r="I71" s="36" t="s">
        <v>202</v>
      </c>
      <c r="J71" s="55" t="s">
        <v>287</v>
      </c>
    </row>
    <row r="72" spans="1:10" ht="10.15" customHeight="1" x14ac:dyDescent="0.25">
      <c r="A72" s="216"/>
      <c r="B72" s="218"/>
      <c r="C72" s="220"/>
      <c r="D72" s="205">
        <v>60</v>
      </c>
      <c r="E72" s="226" t="s">
        <v>44</v>
      </c>
      <c r="F72" s="227"/>
      <c r="G72" s="128" t="s">
        <v>19</v>
      </c>
      <c r="H72" s="77" t="s">
        <v>203</v>
      </c>
      <c r="I72" s="34" t="s">
        <v>202</v>
      </c>
      <c r="J72" s="55" t="s">
        <v>287</v>
      </c>
    </row>
    <row r="73" spans="1:10" ht="10.15" customHeight="1" x14ac:dyDescent="0.25">
      <c r="A73" s="216"/>
      <c r="B73" s="218"/>
      <c r="C73" s="220"/>
      <c r="D73" s="206"/>
      <c r="E73" s="203"/>
      <c r="F73" s="204"/>
      <c r="G73" s="121" t="s">
        <v>20</v>
      </c>
      <c r="H73" s="77" t="s">
        <v>203</v>
      </c>
      <c r="I73" s="36" t="s">
        <v>202</v>
      </c>
      <c r="J73" s="55" t="s">
        <v>287</v>
      </c>
    </row>
    <row r="74" spans="1:10" ht="10.15" customHeight="1" x14ac:dyDescent="0.25">
      <c r="A74" s="216"/>
      <c r="B74" s="218"/>
      <c r="C74" s="220"/>
      <c r="D74" s="206"/>
      <c r="E74" s="203"/>
      <c r="F74" s="204"/>
      <c r="G74" s="121" t="s">
        <v>21</v>
      </c>
      <c r="H74" s="77" t="s">
        <v>203</v>
      </c>
      <c r="I74" s="35" t="s">
        <v>202</v>
      </c>
      <c r="J74" s="55" t="s">
        <v>287</v>
      </c>
    </row>
    <row r="75" spans="1:10" ht="10.15" customHeight="1" x14ac:dyDescent="0.25">
      <c r="A75" s="216"/>
      <c r="B75" s="218"/>
      <c r="C75" s="220"/>
      <c r="D75" s="206"/>
      <c r="E75" s="203"/>
      <c r="F75" s="204"/>
      <c r="G75" s="121" t="s">
        <v>22</v>
      </c>
      <c r="H75" s="77" t="s">
        <v>203</v>
      </c>
      <c r="I75" s="34" t="s">
        <v>202</v>
      </c>
      <c r="J75" s="55" t="s">
        <v>287</v>
      </c>
    </row>
    <row r="76" spans="1:10" ht="10.15" customHeight="1" x14ac:dyDescent="0.25">
      <c r="A76" s="216"/>
      <c r="B76" s="218"/>
      <c r="C76" s="220"/>
      <c r="D76" s="206"/>
      <c r="E76" s="203"/>
      <c r="F76" s="204"/>
      <c r="G76" s="121" t="s">
        <v>23</v>
      </c>
      <c r="H76" s="77" t="s">
        <v>203</v>
      </c>
      <c r="I76" s="36" t="s">
        <v>202</v>
      </c>
      <c r="J76" s="55" t="s">
        <v>287</v>
      </c>
    </row>
    <row r="77" spans="1:10" ht="10.15" customHeight="1" x14ac:dyDescent="0.25">
      <c r="A77" s="216"/>
      <c r="B77" s="218"/>
      <c r="C77" s="220"/>
      <c r="D77" s="206"/>
      <c r="E77" s="203"/>
      <c r="F77" s="204"/>
      <c r="G77" s="121" t="s">
        <v>24</v>
      </c>
      <c r="H77" s="77" t="s">
        <v>203</v>
      </c>
      <c r="I77" s="36" t="s">
        <v>202</v>
      </c>
      <c r="J77" s="55" t="s">
        <v>287</v>
      </c>
    </row>
    <row r="78" spans="1:10" ht="10.15" customHeight="1" x14ac:dyDescent="0.25">
      <c r="A78" s="216"/>
      <c r="B78" s="218"/>
      <c r="C78" s="220"/>
      <c r="D78" s="206"/>
      <c r="E78" s="203"/>
      <c r="F78" s="204"/>
      <c r="G78" s="121" t="s">
        <v>25</v>
      </c>
      <c r="H78" s="77" t="s">
        <v>203</v>
      </c>
      <c r="I78" s="36" t="s">
        <v>202</v>
      </c>
      <c r="J78" s="55" t="s">
        <v>287</v>
      </c>
    </row>
    <row r="79" spans="1:10" ht="10.15" customHeight="1" x14ac:dyDescent="0.25">
      <c r="A79" s="216"/>
      <c r="B79" s="218"/>
      <c r="C79" s="220"/>
      <c r="D79" s="206"/>
      <c r="E79" s="203"/>
      <c r="F79" s="204"/>
      <c r="G79" s="121" t="s">
        <v>26</v>
      </c>
      <c r="H79" s="77" t="s">
        <v>203</v>
      </c>
      <c r="I79" s="36" t="s">
        <v>202</v>
      </c>
      <c r="J79" s="55" t="s">
        <v>287</v>
      </c>
    </row>
    <row r="80" spans="1:10" ht="10.15" customHeight="1" x14ac:dyDescent="0.25">
      <c r="A80" s="216"/>
      <c r="B80" s="218"/>
      <c r="C80" s="220"/>
      <c r="D80" s="206"/>
      <c r="E80" s="203"/>
      <c r="F80" s="204"/>
      <c r="G80" s="121" t="s">
        <v>144</v>
      </c>
      <c r="H80" s="77" t="s">
        <v>203</v>
      </c>
      <c r="I80" s="36" t="s">
        <v>202</v>
      </c>
      <c r="J80" s="55" t="s">
        <v>287</v>
      </c>
    </row>
    <row r="81" spans="1:10" ht="10.15" customHeight="1" x14ac:dyDescent="0.25">
      <c r="A81" s="216"/>
      <c r="B81" s="218"/>
      <c r="C81" s="220"/>
      <c r="D81" s="205">
        <v>60</v>
      </c>
      <c r="E81" s="226" t="s">
        <v>145</v>
      </c>
      <c r="F81" s="227"/>
      <c r="G81" s="121" t="s">
        <v>146</v>
      </c>
      <c r="H81" s="77" t="s">
        <v>203</v>
      </c>
      <c r="I81" s="36" t="s">
        <v>202</v>
      </c>
      <c r="J81" s="55" t="s">
        <v>288</v>
      </c>
    </row>
    <row r="82" spans="1:10" ht="10.15" customHeight="1" x14ac:dyDescent="0.25">
      <c r="A82" s="216"/>
      <c r="B82" s="218"/>
      <c r="C82" s="220"/>
      <c r="D82" s="206"/>
      <c r="E82" s="203"/>
      <c r="F82" s="204"/>
      <c r="G82" s="121" t="s">
        <v>148</v>
      </c>
      <c r="H82" s="77" t="s">
        <v>203</v>
      </c>
      <c r="I82" s="36" t="s">
        <v>202</v>
      </c>
      <c r="J82" s="55" t="s">
        <v>288</v>
      </c>
    </row>
    <row r="83" spans="1:10" ht="10.15" customHeight="1" x14ac:dyDescent="0.25">
      <c r="A83" s="216"/>
      <c r="B83" s="218"/>
      <c r="C83" s="220"/>
      <c r="D83" s="205">
        <v>60</v>
      </c>
      <c r="E83" s="226" t="s">
        <v>98</v>
      </c>
      <c r="F83" s="227"/>
      <c r="G83" s="121" t="s">
        <v>99</v>
      </c>
      <c r="H83" s="77" t="s">
        <v>203</v>
      </c>
      <c r="I83" s="36" t="s">
        <v>202</v>
      </c>
      <c r="J83" s="55" t="s">
        <v>290</v>
      </c>
    </row>
    <row r="84" spans="1:10" ht="10.15" customHeight="1" x14ac:dyDescent="0.25">
      <c r="A84" s="216"/>
      <c r="B84" s="218"/>
      <c r="C84" s="220"/>
      <c r="D84" s="206"/>
      <c r="E84" s="203"/>
      <c r="F84" s="204"/>
      <c r="G84" s="121" t="s">
        <v>106</v>
      </c>
      <c r="H84" s="77" t="s">
        <v>203</v>
      </c>
      <c r="I84" s="36" t="s">
        <v>202</v>
      </c>
      <c r="J84" s="55" t="s">
        <v>290</v>
      </c>
    </row>
    <row r="85" spans="1:10" ht="10.15" customHeight="1" x14ac:dyDescent="0.25">
      <c r="A85" s="216"/>
      <c r="B85" s="218"/>
      <c r="C85" s="220"/>
      <c r="D85" s="205">
        <v>60</v>
      </c>
      <c r="E85" s="226" t="s">
        <v>102</v>
      </c>
      <c r="F85" s="227"/>
      <c r="G85" s="121" t="s">
        <v>27</v>
      </c>
      <c r="H85" s="77" t="s">
        <v>203</v>
      </c>
      <c r="I85" s="36" t="s">
        <v>202</v>
      </c>
      <c r="J85" s="55" t="s">
        <v>290</v>
      </c>
    </row>
    <row r="86" spans="1:10" ht="10.15" customHeight="1" x14ac:dyDescent="0.25">
      <c r="A86" s="216"/>
      <c r="B86" s="218"/>
      <c r="C86" s="220"/>
      <c r="D86" s="206"/>
      <c r="E86" s="203"/>
      <c r="F86" s="204"/>
      <c r="G86" s="121" t="s">
        <v>28</v>
      </c>
      <c r="H86" s="77" t="s">
        <v>203</v>
      </c>
      <c r="I86" s="36" t="s">
        <v>202</v>
      </c>
      <c r="J86" s="55" t="s">
        <v>290</v>
      </c>
    </row>
    <row r="87" spans="1:10" ht="10.15" customHeight="1" x14ac:dyDescent="0.25">
      <c r="A87" s="216"/>
      <c r="B87" s="218"/>
      <c r="C87" s="220"/>
      <c r="D87" s="206"/>
      <c r="E87" s="203"/>
      <c r="F87" s="204"/>
      <c r="G87" s="121" t="s">
        <v>29</v>
      </c>
      <c r="H87" s="77" t="s">
        <v>203</v>
      </c>
      <c r="I87" s="36" t="s">
        <v>202</v>
      </c>
      <c r="J87" s="55" t="s">
        <v>290</v>
      </c>
    </row>
    <row r="88" spans="1:10" ht="10.15" customHeight="1" x14ac:dyDescent="0.25">
      <c r="A88" s="216"/>
      <c r="B88" s="218"/>
      <c r="C88" s="220"/>
      <c r="D88" s="206"/>
      <c r="E88" s="203"/>
      <c r="F88" s="204"/>
      <c r="G88" s="121" t="s">
        <v>30</v>
      </c>
      <c r="H88" s="77" t="s">
        <v>203</v>
      </c>
      <c r="I88" s="36" t="s">
        <v>202</v>
      </c>
      <c r="J88" s="55" t="s">
        <v>290</v>
      </c>
    </row>
    <row r="89" spans="1:10" ht="10.15" customHeight="1" x14ac:dyDescent="0.25">
      <c r="A89" s="216"/>
      <c r="B89" s="218"/>
      <c r="C89" s="220"/>
      <c r="D89" s="206"/>
      <c r="E89" s="203"/>
      <c r="F89" s="204"/>
      <c r="G89" s="121" t="s">
        <v>31</v>
      </c>
      <c r="H89" s="77" t="s">
        <v>203</v>
      </c>
      <c r="I89" s="36" t="s">
        <v>202</v>
      </c>
      <c r="J89" s="55" t="s">
        <v>290</v>
      </c>
    </row>
    <row r="90" spans="1:10" ht="10.15" customHeight="1" x14ac:dyDescent="0.25">
      <c r="A90" s="216"/>
      <c r="B90" s="218"/>
      <c r="C90" s="220"/>
      <c r="D90" s="206"/>
      <c r="E90" s="203"/>
      <c r="F90" s="204"/>
      <c r="G90" s="121" t="s">
        <v>32</v>
      </c>
      <c r="H90" s="77" t="s">
        <v>203</v>
      </c>
      <c r="I90" s="36" t="s">
        <v>202</v>
      </c>
      <c r="J90" s="55" t="s">
        <v>290</v>
      </c>
    </row>
    <row r="91" spans="1:10" ht="10.15" customHeight="1" x14ac:dyDescent="0.25">
      <c r="A91" s="216"/>
      <c r="B91" s="218"/>
      <c r="C91" s="220"/>
      <c r="D91" s="206"/>
      <c r="E91" s="203"/>
      <c r="F91" s="204"/>
      <c r="G91" s="121" t="s">
        <v>33</v>
      </c>
      <c r="H91" s="77" t="s">
        <v>203</v>
      </c>
      <c r="I91" s="36" t="s">
        <v>202</v>
      </c>
      <c r="J91" s="55" t="s">
        <v>290</v>
      </c>
    </row>
    <row r="92" spans="1:10" ht="10.15" customHeight="1" x14ac:dyDescent="0.25">
      <c r="A92" s="216"/>
      <c r="B92" s="218"/>
      <c r="C92" s="220"/>
      <c r="D92" s="206"/>
      <c r="E92" s="203"/>
      <c r="F92" s="204"/>
      <c r="G92" s="121" t="s">
        <v>34</v>
      </c>
      <c r="H92" s="77" t="s">
        <v>203</v>
      </c>
      <c r="I92" s="36" t="s">
        <v>202</v>
      </c>
      <c r="J92" s="55" t="s">
        <v>290</v>
      </c>
    </row>
    <row r="93" spans="1:10" ht="10.15" customHeight="1" x14ac:dyDescent="0.25">
      <c r="A93" s="216"/>
      <c r="B93" s="218"/>
      <c r="C93" s="220"/>
      <c r="D93" s="206"/>
      <c r="E93" s="203"/>
      <c r="F93" s="204"/>
      <c r="G93" s="121" t="s">
        <v>35</v>
      </c>
      <c r="H93" s="77" t="s">
        <v>203</v>
      </c>
      <c r="I93" s="35" t="s">
        <v>202</v>
      </c>
      <c r="J93" s="55" t="s">
        <v>290</v>
      </c>
    </row>
    <row r="94" spans="1:10" ht="10.15" customHeight="1" x14ac:dyDescent="0.25">
      <c r="A94" s="216"/>
      <c r="B94" s="218"/>
      <c r="C94" s="220"/>
      <c r="D94" s="206"/>
      <c r="E94" s="203"/>
      <c r="F94" s="204"/>
      <c r="G94" s="121" t="s">
        <v>36</v>
      </c>
      <c r="H94" s="123" t="s">
        <v>203</v>
      </c>
      <c r="I94" s="35" t="s">
        <v>202</v>
      </c>
      <c r="J94" s="55" t="s">
        <v>290</v>
      </c>
    </row>
    <row r="95" spans="1:10" ht="10.15" customHeight="1" x14ac:dyDescent="0.25">
      <c r="A95" s="216"/>
      <c r="B95" s="218"/>
      <c r="C95" s="220"/>
      <c r="D95" s="206"/>
      <c r="E95" s="203"/>
      <c r="F95" s="204"/>
      <c r="G95" s="121" t="s">
        <v>37</v>
      </c>
      <c r="H95" s="123" t="s">
        <v>203</v>
      </c>
      <c r="I95" s="35" t="s">
        <v>202</v>
      </c>
      <c r="J95" s="55" t="s">
        <v>290</v>
      </c>
    </row>
    <row r="96" spans="1:10" ht="10.15" customHeight="1" x14ac:dyDescent="0.25">
      <c r="A96" s="216"/>
      <c r="B96" s="218"/>
      <c r="C96" s="220"/>
      <c r="D96" s="206"/>
      <c r="E96" s="203"/>
      <c r="F96" s="204"/>
      <c r="G96" s="121" t="s">
        <v>38</v>
      </c>
      <c r="H96" s="123" t="s">
        <v>203</v>
      </c>
      <c r="I96" s="35" t="s">
        <v>202</v>
      </c>
      <c r="J96" s="55" t="s">
        <v>290</v>
      </c>
    </row>
    <row r="97" spans="1:10" ht="10.15" customHeight="1" x14ac:dyDescent="0.25">
      <c r="A97" s="216"/>
      <c r="B97" s="218"/>
      <c r="C97" s="220"/>
      <c r="D97" s="206"/>
      <c r="E97" s="203"/>
      <c r="F97" s="204"/>
      <c r="G97" s="121" t="s">
        <v>39</v>
      </c>
      <c r="H97" s="123" t="s">
        <v>203</v>
      </c>
      <c r="I97" s="35" t="s">
        <v>202</v>
      </c>
      <c r="J97" s="55" t="s">
        <v>290</v>
      </c>
    </row>
    <row r="98" spans="1:10" ht="10.15" customHeight="1" x14ac:dyDescent="0.25">
      <c r="A98" s="216"/>
      <c r="B98" s="218"/>
      <c r="C98" s="220"/>
      <c r="D98" s="206"/>
      <c r="E98" s="203"/>
      <c r="F98" s="204"/>
      <c r="G98" s="122" t="s">
        <v>101</v>
      </c>
      <c r="H98" s="123" t="s">
        <v>203</v>
      </c>
      <c r="I98" s="35" t="s">
        <v>202</v>
      </c>
      <c r="J98" s="55" t="s">
        <v>290</v>
      </c>
    </row>
    <row r="99" spans="1:10" ht="10.15" customHeight="1" x14ac:dyDescent="0.25">
      <c r="A99" s="216"/>
      <c r="B99" s="218"/>
      <c r="C99" s="220"/>
      <c r="D99" s="205">
        <v>60</v>
      </c>
      <c r="E99" s="226" t="s">
        <v>45</v>
      </c>
      <c r="F99" s="227"/>
      <c r="G99" s="122" t="s">
        <v>40</v>
      </c>
      <c r="H99" s="123" t="s">
        <v>203</v>
      </c>
      <c r="I99" s="35" t="s">
        <v>202</v>
      </c>
      <c r="J99" s="55" t="s">
        <v>287</v>
      </c>
    </row>
    <row r="100" spans="1:10" ht="10.15" customHeight="1" x14ac:dyDescent="0.25">
      <c r="A100" s="216"/>
      <c r="B100" s="218"/>
      <c r="C100" s="220"/>
      <c r="D100" s="206"/>
      <c r="E100" s="203"/>
      <c r="F100" s="204"/>
      <c r="G100" s="122" t="s">
        <v>41</v>
      </c>
      <c r="H100" s="123" t="s">
        <v>203</v>
      </c>
      <c r="I100" s="35" t="s">
        <v>202</v>
      </c>
      <c r="J100" s="55" t="s">
        <v>287</v>
      </c>
    </row>
    <row r="101" spans="1:10" ht="10.15" customHeight="1" x14ac:dyDescent="0.25">
      <c r="A101" s="216"/>
      <c r="B101" s="218"/>
      <c r="C101" s="220"/>
      <c r="D101" s="206"/>
      <c r="E101" s="222"/>
      <c r="F101" s="223"/>
      <c r="G101" s="130" t="s">
        <v>42</v>
      </c>
      <c r="H101" s="129" t="s">
        <v>203</v>
      </c>
      <c r="I101" s="86" t="s">
        <v>202</v>
      </c>
      <c r="J101" s="60" t="s">
        <v>287</v>
      </c>
    </row>
    <row r="102" spans="1:10" ht="13.5" thickBot="1" x14ac:dyDescent="0.3">
      <c r="A102" s="207" t="s">
        <v>84</v>
      </c>
      <c r="B102" s="208"/>
      <c r="C102" s="137">
        <f>(C7*0.15%)*0.5</f>
        <v>597.16125</v>
      </c>
      <c r="D102" s="85">
        <f>SUM(D103:D141)</f>
        <v>600</v>
      </c>
      <c r="E102" s="209"/>
      <c r="F102" s="210"/>
      <c r="G102" s="210"/>
      <c r="H102" s="210"/>
      <c r="I102" s="210"/>
      <c r="J102" s="96"/>
    </row>
    <row r="103" spans="1:10" ht="11.25" customHeight="1" x14ac:dyDescent="0.25">
      <c r="A103" s="88" t="s">
        <v>85</v>
      </c>
      <c r="B103" s="89" t="s">
        <v>86</v>
      </c>
      <c r="C103" s="90"/>
      <c r="D103" s="91">
        <f>ROUNDUP((C102*1/6),0)</f>
        <v>100</v>
      </c>
      <c r="E103" s="211" t="s">
        <v>237</v>
      </c>
      <c r="F103" s="212"/>
      <c r="G103" s="132" t="s">
        <v>105</v>
      </c>
      <c r="H103" s="132" t="s">
        <v>201</v>
      </c>
      <c r="I103" s="132" t="s">
        <v>202</v>
      </c>
      <c r="J103" s="58" t="s">
        <v>291</v>
      </c>
    </row>
    <row r="104" spans="1:10" ht="11.25" customHeight="1" x14ac:dyDescent="0.25">
      <c r="A104" s="371" t="s">
        <v>87</v>
      </c>
      <c r="B104" s="317" t="s">
        <v>221</v>
      </c>
      <c r="C104" s="328"/>
      <c r="D104" s="235">
        <f>ROUNDUP((C102*1/6),0)</f>
        <v>100</v>
      </c>
      <c r="E104" s="324" t="s">
        <v>238</v>
      </c>
      <c r="F104" s="325"/>
      <c r="G104" s="135" t="s">
        <v>122</v>
      </c>
      <c r="H104" s="135" t="s">
        <v>203</v>
      </c>
      <c r="I104" s="135" t="s">
        <v>202</v>
      </c>
      <c r="J104" s="58" t="s">
        <v>291</v>
      </c>
    </row>
    <row r="105" spans="1:10" ht="11.25" customHeight="1" x14ac:dyDescent="0.25">
      <c r="A105" s="372"/>
      <c r="B105" s="318"/>
      <c r="C105" s="329"/>
      <c r="D105" s="236"/>
      <c r="E105" s="315" t="s">
        <v>239</v>
      </c>
      <c r="F105" s="316"/>
      <c r="G105" s="124" t="s">
        <v>240</v>
      </c>
      <c r="H105" s="135" t="s">
        <v>203</v>
      </c>
      <c r="I105" s="135" t="s">
        <v>202</v>
      </c>
      <c r="J105" s="136" t="s">
        <v>287</v>
      </c>
    </row>
    <row r="106" spans="1:10" ht="11.25" customHeight="1" x14ac:dyDescent="0.25">
      <c r="A106" s="372"/>
      <c r="B106" s="318"/>
      <c r="C106" s="297"/>
      <c r="D106" s="290"/>
      <c r="E106" s="315"/>
      <c r="F106" s="316"/>
      <c r="G106" s="124" t="s">
        <v>241</v>
      </c>
      <c r="H106" s="131" t="s">
        <v>203</v>
      </c>
      <c r="I106" s="131" t="s">
        <v>202</v>
      </c>
      <c r="J106" s="136" t="s">
        <v>287</v>
      </c>
    </row>
    <row r="107" spans="1:10" ht="11.25" customHeight="1" x14ac:dyDescent="0.25">
      <c r="A107" s="372"/>
      <c r="B107" s="318"/>
      <c r="C107" s="329"/>
      <c r="D107" s="331">
        <v>100</v>
      </c>
      <c r="E107" s="326"/>
      <c r="F107" s="327"/>
      <c r="G107" s="138"/>
      <c r="H107" s="116" t="s">
        <v>203</v>
      </c>
      <c r="I107" s="116" t="s">
        <v>202</v>
      </c>
      <c r="J107" s="136" t="s">
        <v>287</v>
      </c>
    </row>
    <row r="108" spans="1:10" ht="11.25" customHeight="1" x14ac:dyDescent="0.25">
      <c r="A108" s="372"/>
      <c r="B108" s="318"/>
      <c r="C108" s="329"/>
      <c r="D108" s="332"/>
      <c r="E108" s="313"/>
      <c r="F108" s="314"/>
      <c r="G108" s="77" t="s">
        <v>123</v>
      </c>
      <c r="H108" s="116" t="s">
        <v>203</v>
      </c>
      <c r="I108" s="116" t="s">
        <v>202</v>
      </c>
      <c r="J108" s="136" t="s">
        <v>287</v>
      </c>
    </row>
    <row r="109" spans="1:10" ht="11.25" customHeight="1" x14ac:dyDescent="0.25">
      <c r="A109" s="372"/>
      <c r="B109" s="318"/>
      <c r="C109" s="329"/>
      <c r="D109" s="332"/>
      <c r="E109" s="313"/>
      <c r="F109" s="314"/>
      <c r="G109" s="77" t="s">
        <v>124</v>
      </c>
      <c r="H109" s="116" t="s">
        <v>203</v>
      </c>
      <c r="I109" s="116" t="s">
        <v>202</v>
      </c>
      <c r="J109" s="136" t="s">
        <v>287</v>
      </c>
    </row>
    <row r="110" spans="1:10" ht="11.25" customHeight="1" x14ac:dyDescent="0.25">
      <c r="A110" s="372"/>
      <c r="B110" s="318"/>
      <c r="C110" s="329"/>
      <c r="D110" s="332"/>
      <c r="E110" s="313"/>
      <c r="F110" s="314"/>
      <c r="G110" s="77" t="s">
        <v>125</v>
      </c>
      <c r="H110" s="116" t="s">
        <v>203</v>
      </c>
      <c r="I110" s="116" t="s">
        <v>202</v>
      </c>
      <c r="J110" s="136" t="s">
        <v>287</v>
      </c>
    </row>
    <row r="111" spans="1:10" ht="11.25" customHeight="1" x14ac:dyDescent="0.25">
      <c r="A111" s="372"/>
      <c r="B111" s="318"/>
      <c r="C111" s="329"/>
      <c r="D111" s="332"/>
      <c r="E111" s="92"/>
      <c r="F111" s="93"/>
      <c r="G111" s="134" t="s">
        <v>126</v>
      </c>
      <c r="H111" s="116" t="s">
        <v>203</v>
      </c>
      <c r="I111" s="116" t="s">
        <v>202</v>
      </c>
      <c r="J111" s="136" t="s">
        <v>287</v>
      </c>
    </row>
    <row r="112" spans="1:10" ht="11.25" customHeight="1" x14ac:dyDescent="0.25">
      <c r="A112" s="372"/>
      <c r="B112" s="318"/>
      <c r="C112" s="329"/>
      <c r="D112" s="332"/>
      <c r="E112" s="313"/>
      <c r="F112" s="314"/>
      <c r="G112" s="134" t="s">
        <v>151</v>
      </c>
      <c r="H112" s="116" t="s">
        <v>203</v>
      </c>
      <c r="I112" s="116" t="s">
        <v>202</v>
      </c>
      <c r="J112" s="136" t="s">
        <v>287</v>
      </c>
    </row>
    <row r="113" spans="1:10" ht="11.25" customHeight="1" x14ac:dyDescent="0.25">
      <c r="A113" s="372"/>
      <c r="B113" s="318"/>
      <c r="C113" s="329"/>
      <c r="D113" s="332"/>
      <c r="E113" s="313"/>
      <c r="F113" s="314"/>
      <c r="G113" s="134" t="s">
        <v>155</v>
      </c>
      <c r="H113" s="132" t="s">
        <v>203</v>
      </c>
      <c r="I113" s="131" t="s">
        <v>202</v>
      </c>
      <c r="J113" s="136" t="s">
        <v>287</v>
      </c>
    </row>
    <row r="114" spans="1:10" ht="11.25" customHeight="1" x14ac:dyDescent="0.25">
      <c r="A114" s="372"/>
      <c r="B114" s="318"/>
      <c r="C114" s="329"/>
      <c r="D114" s="332"/>
      <c r="E114" s="313"/>
      <c r="F114" s="314"/>
      <c r="G114" s="134" t="s">
        <v>164</v>
      </c>
      <c r="H114" s="116" t="s">
        <v>203</v>
      </c>
      <c r="I114" s="116" t="s">
        <v>202</v>
      </c>
      <c r="J114" s="136" t="s">
        <v>287</v>
      </c>
    </row>
    <row r="115" spans="1:10" ht="11.25" customHeight="1" x14ac:dyDescent="0.25">
      <c r="A115" s="372"/>
      <c r="B115" s="318"/>
      <c r="C115" s="329"/>
      <c r="D115" s="332"/>
      <c r="E115" s="313"/>
      <c r="F115" s="314"/>
      <c r="G115" s="134" t="s">
        <v>127</v>
      </c>
      <c r="H115" s="116" t="s">
        <v>203</v>
      </c>
      <c r="I115" s="118" t="s">
        <v>202</v>
      </c>
      <c r="J115" s="136" t="s">
        <v>287</v>
      </c>
    </row>
    <row r="116" spans="1:10" ht="11.25" customHeight="1" x14ac:dyDescent="0.25">
      <c r="A116" s="372"/>
      <c r="B116" s="318"/>
      <c r="C116" s="329"/>
      <c r="D116" s="332"/>
      <c r="E116" s="313"/>
      <c r="F116" s="314"/>
      <c r="G116" s="134" t="s">
        <v>128</v>
      </c>
      <c r="H116" s="116" t="s">
        <v>203</v>
      </c>
      <c r="I116" s="118" t="s">
        <v>202</v>
      </c>
      <c r="J116" s="136" t="s">
        <v>287</v>
      </c>
    </row>
    <row r="117" spans="1:10" ht="11.25" customHeight="1" x14ac:dyDescent="0.25">
      <c r="A117" s="372"/>
      <c r="B117" s="318"/>
      <c r="C117" s="329"/>
      <c r="D117" s="332"/>
      <c r="E117" s="8"/>
      <c r="F117" s="8"/>
      <c r="G117" s="77" t="s">
        <v>154</v>
      </c>
      <c r="H117" s="116" t="s">
        <v>203</v>
      </c>
      <c r="I117" s="118" t="s">
        <v>202</v>
      </c>
      <c r="J117" s="136" t="s">
        <v>287</v>
      </c>
    </row>
    <row r="118" spans="1:10" ht="11.25" customHeight="1" x14ac:dyDescent="0.25">
      <c r="A118" s="372"/>
      <c r="B118" s="318"/>
      <c r="C118" s="329"/>
      <c r="D118" s="332"/>
      <c r="E118" s="313"/>
      <c r="F118" s="314"/>
      <c r="G118" s="77" t="s">
        <v>158</v>
      </c>
      <c r="H118" s="116" t="s">
        <v>203</v>
      </c>
      <c r="I118" s="118" t="s">
        <v>202</v>
      </c>
      <c r="J118" s="136" t="s">
        <v>287</v>
      </c>
    </row>
    <row r="119" spans="1:10" ht="11.25" customHeight="1" x14ac:dyDescent="0.25">
      <c r="A119" s="372"/>
      <c r="B119" s="318"/>
      <c r="C119" s="329"/>
      <c r="D119" s="332"/>
      <c r="E119" s="94"/>
      <c r="F119" s="95"/>
      <c r="G119" s="77" t="s">
        <v>168</v>
      </c>
      <c r="H119" s="116" t="s">
        <v>203</v>
      </c>
      <c r="I119" s="118" t="s">
        <v>202</v>
      </c>
      <c r="J119" s="136" t="s">
        <v>287</v>
      </c>
    </row>
    <row r="120" spans="1:10" ht="11.25" customHeight="1" x14ac:dyDescent="0.25">
      <c r="A120" s="372"/>
      <c r="B120" s="319"/>
      <c r="C120" s="330"/>
      <c r="D120" s="333"/>
      <c r="E120" s="139"/>
      <c r="F120" s="139"/>
      <c r="G120" s="117" t="s">
        <v>169</v>
      </c>
      <c r="H120" s="135" t="s">
        <v>203</v>
      </c>
      <c r="I120" s="133" t="s">
        <v>202</v>
      </c>
      <c r="J120" s="136" t="s">
        <v>287</v>
      </c>
    </row>
    <row r="121" spans="1:10" ht="11.25" customHeight="1" x14ac:dyDescent="0.25">
      <c r="A121" s="372"/>
      <c r="B121" s="317" t="s">
        <v>286</v>
      </c>
      <c r="C121" s="149"/>
      <c r="D121" s="202">
        <v>100</v>
      </c>
      <c r="E121" s="213" t="s">
        <v>226</v>
      </c>
      <c r="F121" s="214"/>
      <c r="G121" s="126" t="s">
        <v>227</v>
      </c>
      <c r="H121" s="127" t="s">
        <v>203</v>
      </c>
      <c r="I121" s="34" t="s">
        <v>202</v>
      </c>
      <c r="J121" s="53" t="s">
        <v>287</v>
      </c>
    </row>
    <row r="122" spans="1:10" ht="11.25" customHeight="1" x14ac:dyDescent="0.25">
      <c r="A122" s="372"/>
      <c r="B122" s="318"/>
      <c r="C122" s="149"/>
      <c r="D122" s="202"/>
      <c r="E122" s="203"/>
      <c r="F122" s="204"/>
      <c r="G122" s="122" t="s">
        <v>210</v>
      </c>
      <c r="H122" s="123" t="s">
        <v>203</v>
      </c>
      <c r="I122" s="35" t="s">
        <v>202</v>
      </c>
      <c r="J122" s="53" t="s">
        <v>287</v>
      </c>
    </row>
    <row r="123" spans="1:10" ht="11.25" customHeight="1" x14ac:dyDescent="0.25">
      <c r="A123" s="372"/>
      <c r="B123" s="318"/>
      <c r="C123" s="149"/>
      <c r="D123" s="202"/>
      <c r="E123" s="203"/>
      <c r="F123" s="204"/>
      <c r="G123" s="122" t="s">
        <v>228</v>
      </c>
      <c r="H123" s="123" t="s">
        <v>203</v>
      </c>
      <c r="I123" s="35" t="s">
        <v>202</v>
      </c>
      <c r="J123" s="53" t="s">
        <v>287</v>
      </c>
    </row>
    <row r="124" spans="1:10" ht="11.25" customHeight="1" x14ac:dyDescent="0.25">
      <c r="A124" s="372"/>
      <c r="B124" s="318"/>
      <c r="C124" s="149"/>
      <c r="D124" s="202"/>
      <c r="E124" s="203"/>
      <c r="F124" s="204"/>
      <c r="G124" s="122" t="s">
        <v>229</v>
      </c>
      <c r="H124" s="123" t="s">
        <v>203</v>
      </c>
      <c r="I124" s="35" t="s">
        <v>202</v>
      </c>
      <c r="J124" s="53" t="s">
        <v>287</v>
      </c>
    </row>
    <row r="125" spans="1:10" ht="11.25" customHeight="1" x14ac:dyDescent="0.25">
      <c r="A125" s="372"/>
      <c r="B125" s="318"/>
      <c r="C125" s="149"/>
      <c r="D125" s="202"/>
      <c r="E125" s="203"/>
      <c r="F125" s="204"/>
      <c r="G125" s="122" t="s">
        <v>230</v>
      </c>
      <c r="H125" s="123" t="s">
        <v>203</v>
      </c>
      <c r="I125" s="35" t="s">
        <v>202</v>
      </c>
      <c r="J125" s="53" t="s">
        <v>287</v>
      </c>
    </row>
    <row r="126" spans="1:10" ht="11.25" customHeight="1" x14ac:dyDescent="0.25">
      <c r="A126" s="372"/>
      <c r="B126" s="318"/>
      <c r="C126" s="149"/>
      <c r="D126" s="202"/>
      <c r="E126" s="203"/>
      <c r="F126" s="204"/>
      <c r="G126" s="122" t="s">
        <v>231</v>
      </c>
      <c r="H126" s="123" t="s">
        <v>203</v>
      </c>
      <c r="I126" s="35" t="s">
        <v>202</v>
      </c>
      <c r="J126" s="53" t="s">
        <v>287</v>
      </c>
    </row>
    <row r="127" spans="1:10" ht="11.25" customHeight="1" x14ac:dyDescent="0.25">
      <c r="A127" s="372"/>
      <c r="B127" s="318"/>
      <c r="C127" s="149"/>
      <c r="D127" s="202"/>
      <c r="E127" s="203"/>
      <c r="F127" s="204"/>
      <c r="G127" s="122" t="s">
        <v>232</v>
      </c>
      <c r="H127" s="123" t="s">
        <v>203</v>
      </c>
      <c r="I127" s="35" t="s">
        <v>202</v>
      </c>
      <c r="J127" s="53" t="s">
        <v>287</v>
      </c>
    </row>
    <row r="128" spans="1:10" ht="11.25" customHeight="1" x14ac:dyDescent="0.25">
      <c r="A128" s="372"/>
      <c r="B128" s="318"/>
      <c r="C128" s="149"/>
      <c r="D128" s="202"/>
      <c r="E128" s="203"/>
      <c r="F128" s="204"/>
      <c r="G128" s="122" t="s">
        <v>233</v>
      </c>
      <c r="H128" s="123" t="s">
        <v>203</v>
      </c>
      <c r="I128" s="35" t="s">
        <v>202</v>
      </c>
      <c r="J128" s="53" t="s">
        <v>287</v>
      </c>
    </row>
    <row r="129" spans="1:10" ht="11.25" customHeight="1" x14ac:dyDescent="0.25">
      <c r="A129" s="372"/>
      <c r="B129" s="318"/>
      <c r="C129" s="149"/>
      <c r="D129" s="202"/>
      <c r="E129" s="203"/>
      <c r="F129" s="204"/>
      <c r="G129" s="122" t="s">
        <v>234</v>
      </c>
      <c r="H129" s="123" t="s">
        <v>203</v>
      </c>
      <c r="I129" s="35" t="s">
        <v>202</v>
      </c>
      <c r="J129" s="53" t="s">
        <v>287</v>
      </c>
    </row>
    <row r="130" spans="1:10" ht="11.25" customHeight="1" x14ac:dyDescent="0.25">
      <c r="A130" s="372"/>
      <c r="B130" s="318"/>
      <c r="C130" s="149"/>
      <c r="D130" s="202"/>
      <c r="E130" s="203"/>
      <c r="F130" s="204"/>
      <c r="G130" s="122" t="s">
        <v>235</v>
      </c>
      <c r="H130" s="123" t="s">
        <v>203</v>
      </c>
      <c r="I130" s="35" t="s">
        <v>202</v>
      </c>
      <c r="J130" s="53" t="s">
        <v>287</v>
      </c>
    </row>
    <row r="131" spans="1:10" ht="11.25" customHeight="1" x14ac:dyDescent="0.25">
      <c r="A131" s="373"/>
      <c r="B131" s="319"/>
      <c r="C131" s="149"/>
      <c r="D131" s="202"/>
      <c r="E131" s="8"/>
      <c r="F131" s="8"/>
      <c r="G131" s="131"/>
      <c r="H131" s="132"/>
      <c r="I131" s="131"/>
      <c r="J131" s="87"/>
    </row>
    <row r="132" spans="1:10" ht="11.25" customHeight="1" x14ac:dyDescent="0.25">
      <c r="A132" s="335" t="s">
        <v>88</v>
      </c>
      <c r="B132" s="338" t="s">
        <v>89</v>
      </c>
      <c r="C132" s="341"/>
      <c r="D132" s="235">
        <v>100</v>
      </c>
      <c r="E132" s="344" t="s">
        <v>112</v>
      </c>
      <c r="F132" s="345"/>
      <c r="G132" s="31" t="s">
        <v>113</v>
      </c>
      <c r="H132" s="116" t="s">
        <v>203</v>
      </c>
      <c r="I132" s="116" t="s">
        <v>202</v>
      </c>
      <c r="J132" s="54" t="s">
        <v>287</v>
      </c>
    </row>
    <row r="133" spans="1:10" ht="11.25" customHeight="1" x14ac:dyDescent="0.25">
      <c r="A133" s="336"/>
      <c r="B133" s="339"/>
      <c r="C133" s="342"/>
      <c r="D133" s="236"/>
      <c r="E133" s="313"/>
      <c r="F133" s="314"/>
      <c r="G133" s="34" t="s">
        <v>115</v>
      </c>
      <c r="H133" s="116" t="s">
        <v>203</v>
      </c>
      <c r="I133" s="118" t="s">
        <v>202</v>
      </c>
      <c r="J133" s="54" t="s">
        <v>287</v>
      </c>
    </row>
    <row r="134" spans="1:10" ht="11.25" customHeight="1" x14ac:dyDescent="0.25">
      <c r="A134" s="336"/>
      <c r="B134" s="339"/>
      <c r="C134" s="342"/>
      <c r="D134" s="236"/>
      <c r="E134" s="320"/>
      <c r="F134" s="321"/>
      <c r="G134" s="38" t="s">
        <v>114</v>
      </c>
      <c r="H134" s="135" t="s">
        <v>203</v>
      </c>
      <c r="I134" s="133" t="s">
        <v>202</v>
      </c>
      <c r="J134" s="54" t="s">
        <v>287</v>
      </c>
    </row>
    <row r="135" spans="1:10" ht="23.25" customHeight="1" x14ac:dyDescent="0.25">
      <c r="A135" s="336"/>
      <c r="B135" s="339"/>
      <c r="C135" s="342"/>
      <c r="D135" s="236">
        <v>100</v>
      </c>
      <c r="E135" s="344" t="s">
        <v>225</v>
      </c>
      <c r="F135" s="345"/>
      <c r="G135" s="31" t="s">
        <v>222</v>
      </c>
      <c r="H135" s="116" t="s">
        <v>203</v>
      </c>
      <c r="I135" s="116" t="s">
        <v>202</v>
      </c>
      <c r="J135" s="54" t="s">
        <v>287</v>
      </c>
    </row>
    <row r="136" spans="1:10" ht="11.25" customHeight="1" x14ac:dyDescent="0.25">
      <c r="A136" s="336"/>
      <c r="B136" s="339"/>
      <c r="C136" s="342"/>
      <c r="D136" s="236"/>
      <c r="E136" s="313"/>
      <c r="F136" s="314"/>
      <c r="G136" s="34" t="s">
        <v>211</v>
      </c>
      <c r="H136" s="116" t="s">
        <v>203</v>
      </c>
      <c r="I136" s="118" t="s">
        <v>202</v>
      </c>
      <c r="J136" s="54" t="s">
        <v>287</v>
      </c>
    </row>
    <row r="137" spans="1:10" ht="11.25" customHeight="1" x14ac:dyDescent="0.25">
      <c r="A137" s="336"/>
      <c r="B137" s="339"/>
      <c r="C137" s="342"/>
      <c r="D137" s="236"/>
      <c r="E137" s="313"/>
      <c r="F137" s="314"/>
      <c r="G137" s="34" t="s">
        <v>223</v>
      </c>
      <c r="H137" s="116" t="s">
        <v>203</v>
      </c>
      <c r="I137" s="118" t="s">
        <v>202</v>
      </c>
      <c r="J137" s="54" t="s">
        <v>287</v>
      </c>
    </row>
    <row r="138" spans="1:10" ht="11.25" customHeight="1" x14ac:dyDescent="0.25">
      <c r="A138" s="336"/>
      <c r="B138" s="339"/>
      <c r="C138" s="342"/>
      <c r="D138" s="236"/>
      <c r="E138" s="320"/>
      <c r="F138" s="321"/>
      <c r="G138" s="38" t="s">
        <v>224</v>
      </c>
      <c r="H138" s="135" t="s">
        <v>203</v>
      </c>
      <c r="I138" s="133" t="s">
        <v>202</v>
      </c>
      <c r="J138" s="54" t="s">
        <v>287</v>
      </c>
    </row>
    <row r="139" spans="1:10" ht="11.25" customHeight="1" x14ac:dyDescent="0.25">
      <c r="A139" s="336"/>
      <c r="B139" s="339"/>
      <c r="C139" s="342"/>
      <c r="D139" s="236"/>
      <c r="E139" s="322"/>
      <c r="F139" s="323"/>
      <c r="G139" s="34"/>
      <c r="H139" s="118"/>
      <c r="I139" s="118"/>
      <c r="J139" s="53"/>
    </row>
    <row r="140" spans="1:10" ht="11.25" customHeight="1" x14ac:dyDescent="0.25">
      <c r="A140" s="336"/>
      <c r="B140" s="339"/>
      <c r="C140" s="342"/>
      <c r="D140" s="236"/>
      <c r="E140" s="313"/>
      <c r="F140" s="314"/>
      <c r="G140" s="35"/>
      <c r="H140" s="116"/>
      <c r="I140" s="118"/>
      <c r="J140" s="55"/>
    </row>
    <row r="141" spans="1:10" ht="11.25" customHeight="1" x14ac:dyDescent="0.25">
      <c r="A141" s="337"/>
      <c r="B141" s="340"/>
      <c r="C141" s="343"/>
      <c r="D141" s="290"/>
      <c r="E141" s="320"/>
      <c r="F141" s="321"/>
      <c r="G141" s="37"/>
      <c r="H141" s="116"/>
      <c r="I141" s="118"/>
      <c r="J141" s="65"/>
    </row>
    <row r="142" spans="1:10" ht="11.25" customHeight="1" x14ac:dyDescent="0.25">
      <c r="A142" s="305" t="s">
        <v>61</v>
      </c>
      <c r="B142" s="364"/>
      <c r="C142" s="334" t="s">
        <v>55</v>
      </c>
      <c r="D142" s="334"/>
      <c r="E142" s="311"/>
      <c r="F142" s="311"/>
      <c r="G142" s="312" t="s">
        <v>63</v>
      </c>
      <c r="H142" s="312" t="s">
        <v>64</v>
      </c>
      <c r="I142" s="243" t="s">
        <v>65</v>
      </c>
      <c r="J142" s="221" t="s">
        <v>66</v>
      </c>
    </row>
    <row r="143" spans="1:10" ht="11.25" customHeight="1" x14ac:dyDescent="0.25">
      <c r="A143" s="365"/>
      <c r="B143" s="366"/>
      <c r="C143" s="346" t="s">
        <v>68</v>
      </c>
      <c r="D143" s="348" t="s">
        <v>60</v>
      </c>
      <c r="E143" s="311"/>
      <c r="F143" s="311"/>
      <c r="G143" s="312"/>
      <c r="H143" s="312"/>
      <c r="I143" s="244"/>
      <c r="J143" s="221"/>
    </row>
    <row r="144" spans="1:10" ht="12" customHeight="1" thickBot="1" x14ac:dyDescent="0.3">
      <c r="A144" s="367"/>
      <c r="B144" s="368"/>
      <c r="C144" s="347"/>
      <c r="D144" s="349"/>
      <c r="E144" s="311"/>
      <c r="F144" s="311"/>
      <c r="G144" s="312"/>
      <c r="H144" s="312"/>
      <c r="I144" s="245"/>
      <c r="J144" s="221"/>
    </row>
    <row r="145" spans="1:10" ht="13.5" thickBot="1" x14ac:dyDescent="0.3">
      <c r="A145" s="350" t="s">
        <v>90</v>
      </c>
      <c r="B145" s="351"/>
      <c r="C145" s="62">
        <f>(C7*0.15%)*0.1</f>
        <v>119.43225000000001</v>
      </c>
      <c r="D145" s="66">
        <f>SUM(D146:D192)</f>
        <v>120</v>
      </c>
      <c r="E145" s="352"/>
      <c r="F145" s="352"/>
      <c r="G145" s="352"/>
      <c r="H145" s="352"/>
      <c r="I145" s="352"/>
      <c r="J145" s="63"/>
    </row>
    <row r="146" spans="1:10" ht="10.15" customHeight="1" x14ac:dyDescent="0.25">
      <c r="A146" s="278" t="s">
        <v>91</v>
      </c>
      <c r="B146" s="354" t="s">
        <v>292</v>
      </c>
      <c r="C146" s="329"/>
      <c r="D146" s="357">
        <f>ROUNDUP((C145*1/4),0)</f>
        <v>30</v>
      </c>
      <c r="E146" s="360"/>
      <c r="F146" s="361"/>
      <c r="G146" s="73" t="s">
        <v>129</v>
      </c>
      <c r="H146" s="32" t="s">
        <v>204</v>
      </c>
      <c r="I146" s="40" t="s">
        <v>206</v>
      </c>
      <c r="J146" s="65" t="s">
        <v>290</v>
      </c>
    </row>
    <row r="147" spans="1:10" ht="10.15" customHeight="1" x14ac:dyDescent="0.25">
      <c r="A147" s="294"/>
      <c r="B147" s="355"/>
      <c r="C147" s="329"/>
      <c r="D147" s="358"/>
      <c r="E147" s="362"/>
      <c r="F147" s="363"/>
      <c r="G147" s="72" t="s">
        <v>130</v>
      </c>
      <c r="H147" s="32" t="s">
        <v>204</v>
      </c>
      <c r="I147" s="40" t="s">
        <v>206</v>
      </c>
      <c r="J147" s="65" t="s">
        <v>290</v>
      </c>
    </row>
    <row r="148" spans="1:10" ht="10.15" customHeight="1" x14ac:dyDescent="0.25">
      <c r="A148" s="294"/>
      <c r="B148" s="355"/>
      <c r="C148" s="329"/>
      <c r="D148" s="358"/>
      <c r="E148" s="362"/>
      <c r="F148" s="363"/>
      <c r="G148" s="74" t="s">
        <v>131</v>
      </c>
      <c r="H148" s="32" t="s">
        <v>204</v>
      </c>
      <c r="I148" s="40" t="s">
        <v>206</v>
      </c>
      <c r="J148" s="65" t="s">
        <v>290</v>
      </c>
    </row>
    <row r="149" spans="1:10" ht="10.15" customHeight="1" x14ac:dyDescent="0.25">
      <c r="A149" s="294"/>
      <c r="B149" s="295"/>
      <c r="C149" s="329"/>
      <c r="D149" s="358"/>
      <c r="E149" s="362"/>
      <c r="F149" s="363"/>
      <c r="G149" s="72" t="s">
        <v>132</v>
      </c>
      <c r="H149" s="32" t="s">
        <v>204</v>
      </c>
      <c r="I149" s="40" t="s">
        <v>206</v>
      </c>
      <c r="J149" s="65" t="s">
        <v>290</v>
      </c>
    </row>
    <row r="150" spans="1:10" ht="10.15" customHeight="1" x14ac:dyDescent="0.25">
      <c r="A150" s="294"/>
      <c r="B150" s="295"/>
      <c r="C150" s="329"/>
      <c r="D150" s="358"/>
      <c r="E150" s="362"/>
      <c r="F150" s="363"/>
      <c r="G150" s="72" t="s">
        <v>133</v>
      </c>
      <c r="H150" s="32" t="s">
        <v>204</v>
      </c>
      <c r="I150" s="40" t="s">
        <v>206</v>
      </c>
      <c r="J150" s="65" t="s">
        <v>290</v>
      </c>
    </row>
    <row r="151" spans="1:10" ht="10.15" customHeight="1" x14ac:dyDescent="0.25">
      <c r="A151" s="294"/>
      <c r="B151" s="295"/>
      <c r="C151" s="329"/>
      <c r="D151" s="358"/>
      <c r="E151" s="362"/>
      <c r="F151" s="363"/>
      <c r="G151" s="72" t="s">
        <v>134</v>
      </c>
      <c r="H151" s="32" t="s">
        <v>204</v>
      </c>
      <c r="I151" s="40" t="s">
        <v>206</v>
      </c>
      <c r="J151" s="65" t="s">
        <v>290</v>
      </c>
    </row>
    <row r="152" spans="1:10" ht="10.15" customHeight="1" x14ac:dyDescent="0.25">
      <c r="A152" s="294"/>
      <c r="B152" s="295"/>
      <c r="C152" s="329"/>
      <c r="D152" s="358"/>
      <c r="E152" s="362"/>
      <c r="F152" s="363"/>
      <c r="G152" s="72" t="s">
        <v>135</v>
      </c>
      <c r="H152" s="32" t="s">
        <v>204</v>
      </c>
      <c r="I152" s="40" t="s">
        <v>206</v>
      </c>
      <c r="J152" s="65" t="s">
        <v>290</v>
      </c>
    </row>
    <row r="153" spans="1:10" ht="10.15" customHeight="1" x14ac:dyDescent="0.25">
      <c r="A153" s="294"/>
      <c r="B153" s="295"/>
      <c r="C153" s="329"/>
      <c r="D153" s="358"/>
      <c r="E153" s="362"/>
      <c r="F153" s="363"/>
      <c r="G153" s="72" t="s">
        <v>136</v>
      </c>
      <c r="H153" s="32" t="s">
        <v>204</v>
      </c>
      <c r="I153" s="40" t="s">
        <v>206</v>
      </c>
      <c r="J153" s="65" t="s">
        <v>290</v>
      </c>
    </row>
    <row r="154" spans="1:10" ht="10.15" customHeight="1" x14ac:dyDescent="0.25">
      <c r="A154" s="294"/>
      <c r="B154" s="295"/>
      <c r="C154" s="329"/>
      <c r="D154" s="358"/>
      <c r="E154" s="362"/>
      <c r="F154" s="363"/>
      <c r="G154" s="72" t="s">
        <v>137</v>
      </c>
      <c r="H154" s="32" t="s">
        <v>204</v>
      </c>
      <c r="I154" s="40" t="s">
        <v>206</v>
      </c>
      <c r="J154" s="65" t="s">
        <v>290</v>
      </c>
    </row>
    <row r="155" spans="1:10" ht="10.15" customHeight="1" x14ac:dyDescent="0.25">
      <c r="A155" s="294"/>
      <c r="B155" s="295"/>
      <c r="C155" s="329"/>
      <c r="D155" s="358"/>
      <c r="E155" s="362"/>
      <c r="F155" s="363"/>
      <c r="G155" s="72" t="s">
        <v>138</v>
      </c>
      <c r="H155" s="32" t="s">
        <v>204</v>
      </c>
      <c r="I155" s="40" t="s">
        <v>206</v>
      </c>
      <c r="J155" s="65" t="s">
        <v>290</v>
      </c>
    </row>
    <row r="156" spans="1:10" ht="10.15" customHeight="1" x14ac:dyDescent="0.25">
      <c r="A156" s="294"/>
      <c r="B156" s="295"/>
      <c r="C156" s="329"/>
      <c r="D156" s="358"/>
      <c r="E156" s="362"/>
      <c r="F156" s="363"/>
      <c r="G156" s="72" t="s">
        <v>139</v>
      </c>
      <c r="H156" s="32" t="s">
        <v>204</v>
      </c>
      <c r="I156" s="40" t="s">
        <v>206</v>
      </c>
      <c r="J156" s="65" t="s">
        <v>290</v>
      </c>
    </row>
    <row r="157" spans="1:10" ht="10.15" customHeight="1" x14ac:dyDescent="0.25">
      <c r="A157" s="294"/>
      <c r="B157" s="295"/>
      <c r="C157" s="329"/>
      <c r="D157" s="358"/>
      <c r="E157" s="362"/>
      <c r="F157" s="363"/>
      <c r="G157" s="72" t="s">
        <v>140</v>
      </c>
      <c r="H157" s="32" t="s">
        <v>204</v>
      </c>
      <c r="I157" s="40" t="s">
        <v>206</v>
      </c>
      <c r="J157" s="65" t="s">
        <v>290</v>
      </c>
    </row>
    <row r="158" spans="1:10" ht="10.15" customHeight="1" x14ac:dyDescent="0.25">
      <c r="A158" s="294"/>
      <c r="B158" s="295"/>
      <c r="C158" s="329"/>
      <c r="D158" s="358"/>
      <c r="E158" s="362"/>
      <c r="F158" s="363"/>
      <c r="G158" s="72" t="s">
        <v>141</v>
      </c>
      <c r="H158" s="32" t="s">
        <v>204</v>
      </c>
      <c r="I158" s="40" t="s">
        <v>206</v>
      </c>
      <c r="J158" s="65" t="s">
        <v>290</v>
      </c>
    </row>
    <row r="159" spans="1:10" ht="10.15" customHeight="1" x14ac:dyDescent="0.25">
      <c r="A159" s="294"/>
      <c r="B159" s="295"/>
      <c r="C159" s="329"/>
      <c r="D159" s="358"/>
      <c r="E159" s="362"/>
      <c r="F159" s="363"/>
      <c r="G159" s="72" t="s">
        <v>142</v>
      </c>
      <c r="H159" s="32" t="s">
        <v>204</v>
      </c>
      <c r="I159" s="40" t="s">
        <v>206</v>
      </c>
      <c r="J159" s="65" t="s">
        <v>290</v>
      </c>
    </row>
    <row r="160" spans="1:10" ht="10.15" customHeight="1" x14ac:dyDescent="0.25">
      <c r="A160" s="294"/>
      <c r="B160" s="355"/>
      <c r="C160" s="329"/>
      <c r="D160" s="358"/>
      <c r="E160" s="362"/>
      <c r="F160" s="363"/>
      <c r="G160" s="72" t="s">
        <v>143</v>
      </c>
      <c r="H160" s="32" t="s">
        <v>204</v>
      </c>
      <c r="I160" s="40" t="s">
        <v>206</v>
      </c>
      <c r="J160" s="65" t="s">
        <v>290</v>
      </c>
    </row>
    <row r="161" spans="1:10" ht="10.15" customHeight="1" x14ac:dyDescent="0.25">
      <c r="A161" s="294"/>
      <c r="B161" s="355"/>
      <c r="C161" s="329"/>
      <c r="D161" s="358"/>
      <c r="E161" s="362"/>
      <c r="F161" s="363"/>
      <c r="G161" s="35" t="s">
        <v>160</v>
      </c>
      <c r="H161" s="32" t="s">
        <v>204</v>
      </c>
      <c r="I161" s="40" t="s">
        <v>206</v>
      </c>
      <c r="J161" s="65" t="s">
        <v>290</v>
      </c>
    </row>
    <row r="162" spans="1:10" ht="10.15" customHeight="1" x14ac:dyDescent="0.25">
      <c r="A162" s="294"/>
      <c r="B162" s="355"/>
      <c r="C162" s="329"/>
      <c r="D162" s="358"/>
      <c r="E162" s="362"/>
      <c r="F162" s="363"/>
      <c r="G162" s="35" t="s">
        <v>161</v>
      </c>
      <c r="H162" s="32" t="s">
        <v>204</v>
      </c>
      <c r="I162" s="40" t="s">
        <v>206</v>
      </c>
      <c r="J162" s="65" t="s">
        <v>290</v>
      </c>
    </row>
    <row r="163" spans="1:10" ht="10.15" customHeight="1" x14ac:dyDescent="0.25">
      <c r="A163" s="294"/>
      <c r="B163" s="355"/>
      <c r="C163" s="329"/>
      <c r="D163" s="358"/>
      <c r="E163" s="362"/>
      <c r="F163" s="363"/>
      <c r="G163" s="35" t="s">
        <v>162</v>
      </c>
      <c r="H163" s="32" t="s">
        <v>204</v>
      </c>
      <c r="I163" s="40" t="s">
        <v>206</v>
      </c>
      <c r="J163" s="65" t="s">
        <v>290</v>
      </c>
    </row>
    <row r="164" spans="1:10" ht="10.15" customHeight="1" x14ac:dyDescent="0.25">
      <c r="A164" s="294"/>
      <c r="B164" s="355"/>
      <c r="C164" s="329"/>
      <c r="D164" s="358"/>
      <c r="E164" s="362"/>
      <c r="F164" s="363"/>
      <c r="G164" s="35" t="s">
        <v>165</v>
      </c>
      <c r="H164" s="32" t="s">
        <v>204</v>
      </c>
      <c r="I164" s="40" t="s">
        <v>206</v>
      </c>
      <c r="J164" s="65" t="s">
        <v>290</v>
      </c>
    </row>
    <row r="165" spans="1:10" ht="10.15" customHeight="1" x14ac:dyDescent="0.25">
      <c r="A165" s="294"/>
      <c r="B165" s="355"/>
      <c r="C165" s="329"/>
      <c r="D165" s="358"/>
      <c r="E165" s="70"/>
      <c r="F165" s="71"/>
      <c r="G165" s="35" t="s">
        <v>167</v>
      </c>
      <c r="H165" s="32" t="s">
        <v>204</v>
      </c>
      <c r="I165" s="40" t="s">
        <v>206</v>
      </c>
      <c r="J165" s="65" t="s">
        <v>290</v>
      </c>
    </row>
    <row r="166" spans="1:10" ht="10.15" customHeight="1" x14ac:dyDescent="0.25">
      <c r="A166" s="294"/>
      <c r="B166" s="355"/>
      <c r="C166" s="329"/>
      <c r="D166" s="358"/>
      <c r="E166" s="362"/>
      <c r="F166" s="363"/>
      <c r="G166" s="35" t="s">
        <v>156</v>
      </c>
      <c r="H166" s="32" t="s">
        <v>204</v>
      </c>
      <c r="I166" s="40" t="s">
        <v>206</v>
      </c>
      <c r="J166" s="65" t="s">
        <v>290</v>
      </c>
    </row>
    <row r="167" spans="1:10" ht="10.15" customHeight="1" x14ac:dyDescent="0.25">
      <c r="A167" s="294"/>
      <c r="B167" s="355"/>
      <c r="C167" s="329"/>
      <c r="D167" s="358"/>
      <c r="E167" s="362"/>
      <c r="F167" s="363"/>
      <c r="G167" s="35" t="s">
        <v>163</v>
      </c>
      <c r="H167" s="32" t="s">
        <v>204</v>
      </c>
      <c r="I167" s="40" t="s">
        <v>206</v>
      </c>
      <c r="J167" s="65" t="s">
        <v>290</v>
      </c>
    </row>
    <row r="168" spans="1:10" ht="10.15" customHeight="1" x14ac:dyDescent="0.25">
      <c r="A168" s="294"/>
      <c r="B168" s="355"/>
      <c r="C168" s="329"/>
      <c r="D168" s="358"/>
      <c r="E168" s="362"/>
      <c r="F168" s="363"/>
      <c r="G168" s="34" t="s">
        <v>166</v>
      </c>
      <c r="H168" s="32" t="s">
        <v>204</v>
      </c>
      <c r="I168" s="40" t="s">
        <v>206</v>
      </c>
      <c r="J168" s="65" t="s">
        <v>290</v>
      </c>
    </row>
    <row r="169" spans="1:10" ht="10.15" customHeight="1" x14ac:dyDescent="0.25">
      <c r="A169" s="353"/>
      <c r="B169" s="356"/>
      <c r="C169" s="330"/>
      <c r="D169" s="359"/>
      <c r="E169" s="369"/>
      <c r="F169" s="370"/>
      <c r="G169" s="38"/>
      <c r="H169" s="39"/>
      <c r="I169" s="39"/>
      <c r="J169" s="38"/>
    </row>
    <row r="170" spans="1:10" ht="10.15" customHeight="1" x14ac:dyDescent="0.25">
      <c r="A170" s="278" t="s">
        <v>92</v>
      </c>
      <c r="B170" s="354" t="s">
        <v>93</v>
      </c>
      <c r="C170" s="328"/>
      <c r="D170" s="357">
        <f>ROUNDUP((C145*1/4),0)</f>
        <v>30</v>
      </c>
      <c r="E170" s="360"/>
      <c r="F170" s="361"/>
      <c r="G170" s="75" t="s">
        <v>171</v>
      </c>
      <c r="H170" s="41" t="s">
        <v>203</v>
      </c>
      <c r="I170" s="40" t="s">
        <v>207</v>
      </c>
      <c r="J170" s="34" t="s">
        <v>290</v>
      </c>
    </row>
    <row r="171" spans="1:10" ht="10.15" customHeight="1" x14ac:dyDescent="0.25">
      <c r="A171" s="294"/>
      <c r="B171" s="355"/>
      <c r="C171" s="329"/>
      <c r="D171" s="358"/>
      <c r="E171" s="362"/>
      <c r="F171" s="363"/>
      <c r="G171" s="76" t="s">
        <v>172</v>
      </c>
      <c r="H171" s="41" t="s">
        <v>203</v>
      </c>
      <c r="I171" s="40" t="s">
        <v>207</v>
      </c>
      <c r="J171" s="34" t="s">
        <v>290</v>
      </c>
    </row>
    <row r="172" spans="1:10" ht="10.15" customHeight="1" x14ac:dyDescent="0.25">
      <c r="A172" s="294"/>
      <c r="B172" s="355"/>
      <c r="C172" s="329"/>
      <c r="D172" s="358"/>
      <c r="E172" s="362"/>
      <c r="F172" s="363"/>
      <c r="G172" s="76" t="s">
        <v>173</v>
      </c>
      <c r="H172" s="41" t="s">
        <v>203</v>
      </c>
      <c r="I172" s="40" t="s">
        <v>207</v>
      </c>
      <c r="J172" s="34" t="s">
        <v>290</v>
      </c>
    </row>
    <row r="173" spans="1:10" ht="10.15" customHeight="1" x14ac:dyDescent="0.25">
      <c r="A173" s="294"/>
      <c r="B173" s="355"/>
      <c r="C173" s="329"/>
      <c r="D173" s="358"/>
      <c r="E173" s="362"/>
      <c r="F173" s="363"/>
      <c r="G173" s="76" t="s">
        <v>174</v>
      </c>
      <c r="H173" s="41" t="s">
        <v>203</v>
      </c>
      <c r="I173" s="40" t="s">
        <v>207</v>
      </c>
      <c r="J173" s="34" t="s">
        <v>290</v>
      </c>
    </row>
    <row r="174" spans="1:10" ht="10.15" customHeight="1" x14ac:dyDescent="0.25">
      <c r="A174" s="294"/>
      <c r="B174" s="355"/>
      <c r="C174" s="329"/>
      <c r="D174" s="358"/>
      <c r="E174" s="362"/>
      <c r="F174" s="363"/>
      <c r="G174" s="56" t="s">
        <v>152</v>
      </c>
      <c r="H174" s="41" t="s">
        <v>203</v>
      </c>
      <c r="I174" s="40" t="s">
        <v>207</v>
      </c>
      <c r="J174" s="34" t="s">
        <v>290</v>
      </c>
    </row>
    <row r="175" spans="1:10" ht="10.15" customHeight="1" x14ac:dyDescent="0.25">
      <c r="A175" s="294"/>
      <c r="B175" s="355"/>
      <c r="C175" s="329"/>
      <c r="D175" s="358"/>
      <c r="E175" s="362"/>
      <c r="F175" s="363"/>
      <c r="G175" s="56" t="s">
        <v>153</v>
      </c>
      <c r="H175" s="41" t="s">
        <v>203</v>
      </c>
      <c r="I175" s="40" t="s">
        <v>207</v>
      </c>
      <c r="J175" s="34" t="s">
        <v>290</v>
      </c>
    </row>
    <row r="176" spans="1:10" ht="10.15" customHeight="1" x14ac:dyDescent="0.25">
      <c r="A176" s="294"/>
      <c r="B176" s="355"/>
      <c r="C176" s="329"/>
      <c r="D176" s="358"/>
      <c r="E176" s="362"/>
      <c r="F176" s="363"/>
      <c r="G176" s="56" t="s">
        <v>157</v>
      </c>
      <c r="H176" s="41" t="s">
        <v>203</v>
      </c>
      <c r="I176" s="40" t="s">
        <v>207</v>
      </c>
      <c r="J176" s="34" t="s">
        <v>290</v>
      </c>
    </row>
    <row r="177" spans="1:10" ht="10.15" customHeight="1" x14ac:dyDescent="0.25">
      <c r="A177" s="294"/>
      <c r="B177" s="355"/>
      <c r="C177" s="329"/>
      <c r="D177" s="358"/>
      <c r="E177" s="362"/>
      <c r="F177" s="363"/>
      <c r="G177" s="56" t="s">
        <v>159</v>
      </c>
      <c r="H177" s="41" t="s">
        <v>203</v>
      </c>
      <c r="I177" s="40" t="s">
        <v>207</v>
      </c>
      <c r="J177" s="34" t="s">
        <v>290</v>
      </c>
    </row>
    <row r="178" spans="1:10" ht="10.15" customHeight="1" x14ac:dyDescent="0.25">
      <c r="A178" s="294"/>
      <c r="B178" s="355"/>
      <c r="C178" s="329"/>
      <c r="D178" s="358"/>
      <c r="E178" s="362"/>
      <c r="F178" s="363"/>
      <c r="G178" s="56" t="s">
        <v>170</v>
      </c>
      <c r="H178" s="41" t="s">
        <v>203</v>
      </c>
      <c r="I178" s="40" t="s">
        <v>207</v>
      </c>
      <c r="J178" s="34" t="s">
        <v>290</v>
      </c>
    </row>
    <row r="179" spans="1:10" ht="10.15" customHeight="1" x14ac:dyDescent="0.25">
      <c r="A179" s="294"/>
      <c r="B179" s="355"/>
      <c r="C179" s="329"/>
      <c r="D179" s="358"/>
      <c r="E179" s="362"/>
      <c r="F179" s="363"/>
      <c r="G179" s="56"/>
      <c r="H179" s="56"/>
      <c r="I179" s="35"/>
      <c r="J179" s="55"/>
    </row>
    <row r="180" spans="1:10" ht="10.15" customHeight="1" x14ac:dyDescent="0.25">
      <c r="A180" s="294"/>
      <c r="B180" s="355"/>
      <c r="C180" s="329"/>
      <c r="D180" s="358"/>
      <c r="E180" s="362"/>
      <c r="F180" s="363"/>
      <c r="G180" s="56"/>
      <c r="H180" s="56"/>
      <c r="I180" s="35"/>
      <c r="J180" s="55"/>
    </row>
    <row r="181" spans="1:10" ht="10.15" customHeight="1" x14ac:dyDescent="0.25">
      <c r="A181" s="353"/>
      <c r="B181" s="356"/>
      <c r="C181" s="330"/>
      <c r="D181" s="359"/>
      <c r="E181" s="369"/>
      <c r="F181" s="370"/>
      <c r="G181" s="59"/>
      <c r="H181" s="64"/>
      <c r="I181" s="38"/>
      <c r="J181" s="58"/>
    </row>
    <row r="182" spans="1:10" ht="10.15" customHeight="1" x14ac:dyDescent="0.25">
      <c r="A182" s="278" t="s">
        <v>94</v>
      </c>
      <c r="B182" s="354" t="s">
        <v>95</v>
      </c>
      <c r="C182" s="328"/>
      <c r="D182" s="357">
        <f>ROUNDUP((C145*1/4),0)</f>
        <v>30</v>
      </c>
      <c r="E182" s="360"/>
      <c r="F182" s="361"/>
      <c r="G182" s="56" t="s">
        <v>236</v>
      </c>
      <c r="H182" s="56" t="s">
        <v>205</v>
      </c>
      <c r="I182" s="32" t="s">
        <v>208</v>
      </c>
      <c r="J182" s="54" t="s">
        <v>290</v>
      </c>
    </row>
    <row r="183" spans="1:10" ht="10.15" customHeight="1" x14ac:dyDescent="0.25">
      <c r="A183" s="294"/>
      <c r="B183" s="355"/>
      <c r="C183" s="329"/>
      <c r="D183" s="358"/>
      <c r="E183" s="362"/>
      <c r="F183" s="363"/>
      <c r="G183" s="56" t="s">
        <v>176</v>
      </c>
      <c r="H183" s="56" t="s">
        <v>205</v>
      </c>
      <c r="I183" s="57" t="s">
        <v>208</v>
      </c>
      <c r="J183" s="54" t="s">
        <v>290</v>
      </c>
    </row>
    <row r="184" spans="1:10" ht="10.15" customHeight="1" x14ac:dyDescent="0.25">
      <c r="A184" s="294"/>
      <c r="B184" s="355"/>
      <c r="C184" s="329"/>
      <c r="D184" s="358"/>
      <c r="E184" s="362"/>
      <c r="F184" s="363"/>
      <c r="G184" s="56" t="s">
        <v>175</v>
      </c>
      <c r="H184" s="56" t="s">
        <v>205</v>
      </c>
      <c r="I184" s="57" t="s">
        <v>208</v>
      </c>
      <c r="J184" s="54" t="s">
        <v>290</v>
      </c>
    </row>
    <row r="185" spans="1:10" ht="10.15" customHeight="1" x14ac:dyDescent="0.25">
      <c r="A185" s="294"/>
      <c r="B185" s="355"/>
      <c r="C185" s="329"/>
      <c r="D185" s="358"/>
      <c r="E185" s="362"/>
      <c r="F185" s="363"/>
      <c r="G185" s="35"/>
      <c r="H185" s="57"/>
      <c r="I185" s="57"/>
      <c r="J185" s="55"/>
    </row>
    <row r="186" spans="1:10" ht="10.15" customHeight="1" x14ac:dyDescent="0.25">
      <c r="A186" s="294"/>
      <c r="B186" s="355"/>
      <c r="C186" s="329"/>
      <c r="D186" s="358"/>
      <c r="E186" s="362"/>
      <c r="F186" s="363"/>
      <c r="G186" s="35"/>
      <c r="H186" s="57"/>
      <c r="I186" s="57"/>
      <c r="J186" s="55"/>
    </row>
    <row r="187" spans="1:10" ht="10.15" customHeight="1" x14ac:dyDescent="0.25">
      <c r="A187" s="353"/>
      <c r="B187" s="356"/>
      <c r="C187" s="330"/>
      <c r="D187" s="359"/>
      <c r="E187" s="374"/>
      <c r="F187" s="375"/>
      <c r="G187" s="38"/>
      <c r="H187" s="59"/>
      <c r="I187" s="59"/>
      <c r="J187" s="61"/>
    </row>
    <row r="188" spans="1:10" ht="10.15" customHeight="1" x14ac:dyDescent="0.25">
      <c r="A188" s="278" t="s">
        <v>96</v>
      </c>
      <c r="B188" s="354" t="s">
        <v>97</v>
      </c>
      <c r="C188" s="328"/>
      <c r="D188" s="357">
        <f>ROUNDUP((C145*1/4),0)</f>
        <v>30</v>
      </c>
      <c r="E188" s="376" t="s">
        <v>177</v>
      </c>
      <c r="F188" s="377"/>
      <c r="G188" s="41" t="s">
        <v>178</v>
      </c>
      <c r="H188" s="41" t="s">
        <v>201</v>
      </c>
      <c r="I188" s="31" t="s">
        <v>209</v>
      </c>
      <c r="J188" s="54" t="s">
        <v>287</v>
      </c>
    </row>
    <row r="189" spans="1:10" ht="10.15" customHeight="1" x14ac:dyDescent="0.25">
      <c r="A189" s="294"/>
      <c r="B189" s="355"/>
      <c r="C189" s="329"/>
      <c r="D189" s="358"/>
      <c r="E189" s="362"/>
      <c r="F189" s="363"/>
      <c r="G189" s="56" t="s">
        <v>179</v>
      </c>
      <c r="H189" s="56" t="s">
        <v>201</v>
      </c>
      <c r="I189" s="35" t="s">
        <v>209</v>
      </c>
      <c r="J189" s="54" t="s">
        <v>287</v>
      </c>
    </row>
    <row r="190" spans="1:10" ht="10.15" customHeight="1" x14ac:dyDescent="0.25">
      <c r="A190" s="294"/>
      <c r="B190" s="355"/>
      <c r="C190" s="329"/>
      <c r="D190" s="358"/>
      <c r="E190" s="362"/>
      <c r="F190" s="363"/>
      <c r="G190" s="56" t="s">
        <v>180</v>
      </c>
      <c r="H190" s="56" t="s">
        <v>201</v>
      </c>
      <c r="I190" s="35" t="s">
        <v>209</v>
      </c>
      <c r="J190" s="54" t="s">
        <v>287</v>
      </c>
    </row>
    <row r="191" spans="1:10" ht="10.15" customHeight="1" x14ac:dyDescent="0.25">
      <c r="A191" s="294"/>
      <c r="B191" s="355"/>
      <c r="C191" s="329"/>
      <c r="D191" s="358"/>
      <c r="E191" s="362"/>
      <c r="F191" s="363"/>
      <c r="G191" s="56" t="s">
        <v>181</v>
      </c>
      <c r="H191" s="56" t="s">
        <v>201</v>
      </c>
      <c r="I191" s="35" t="s">
        <v>209</v>
      </c>
      <c r="J191" s="54" t="s">
        <v>287</v>
      </c>
    </row>
    <row r="192" spans="1:10" ht="10.15" customHeight="1" x14ac:dyDescent="0.25">
      <c r="A192" s="353"/>
      <c r="B192" s="356"/>
      <c r="C192" s="330"/>
      <c r="D192" s="359"/>
      <c r="E192" s="374"/>
      <c r="F192" s="375"/>
      <c r="G192" s="64"/>
      <c r="H192" s="64"/>
      <c r="I192" s="38"/>
      <c r="J192" s="61"/>
    </row>
    <row r="193" spans="3:4" ht="18.75" customHeight="1" x14ac:dyDescent="0.25">
      <c r="C193" s="67"/>
      <c r="D193" s="24"/>
    </row>
  </sheetData>
  <protectedRanges>
    <protectedRange sqref="H3" name="Range2"/>
    <protectedRange password="CDC0" sqref="F39:F49" name="Range1_1"/>
    <protectedRange sqref="D55:D101" name="Range1_4_1"/>
  </protectedRanges>
  <mergeCells count="242">
    <mergeCell ref="A188:A192"/>
    <mergeCell ref="B188:B192"/>
    <mergeCell ref="C188:C192"/>
    <mergeCell ref="D188:D192"/>
    <mergeCell ref="E188:F188"/>
    <mergeCell ref="E177:F177"/>
    <mergeCell ref="E178:F178"/>
    <mergeCell ref="E192:F192"/>
    <mergeCell ref="E183:F183"/>
    <mergeCell ref="E184:F184"/>
    <mergeCell ref="E185:F185"/>
    <mergeCell ref="E186:F186"/>
    <mergeCell ref="E187:F187"/>
    <mergeCell ref="E174:F174"/>
    <mergeCell ref="E175:F175"/>
    <mergeCell ref="E176:F176"/>
    <mergeCell ref="A182:A187"/>
    <mergeCell ref="B182:B187"/>
    <mergeCell ref="C182:C187"/>
    <mergeCell ref="D182:D187"/>
    <mergeCell ref="E182:F182"/>
    <mergeCell ref="A170:A181"/>
    <mergeCell ref="B170:B181"/>
    <mergeCell ref="C170:C181"/>
    <mergeCell ref="D170:D181"/>
    <mergeCell ref="E171:F171"/>
    <mergeCell ref="E172:F172"/>
    <mergeCell ref="E189:F189"/>
    <mergeCell ref="E190:F190"/>
    <mergeCell ref="E191:F191"/>
    <mergeCell ref="E170:F170"/>
    <mergeCell ref="E152:F152"/>
    <mergeCell ref="E153:F153"/>
    <mergeCell ref="E154:F154"/>
    <mergeCell ref="E155:F155"/>
    <mergeCell ref="E156:F156"/>
    <mergeCell ref="E157:F157"/>
    <mergeCell ref="E167:F167"/>
    <mergeCell ref="E168:F168"/>
    <mergeCell ref="E169:F169"/>
    <mergeCell ref="E173:F173"/>
    <mergeCell ref="E179:F179"/>
    <mergeCell ref="E180:F180"/>
    <mergeCell ref="E181:F181"/>
    <mergeCell ref="E164:F164"/>
    <mergeCell ref="E166:F166"/>
    <mergeCell ref="E163:F163"/>
    <mergeCell ref="J142:J144"/>
    <mergeCell ref="C143:C144"/>
    <mergeCell ref="D143:D144"/>
    <mergeCell ref="A145:B145"/>
    <mergeCell ref="E145:I145"/>
    <mergeCell ref="G142:G144"/>
    <mergeCell ref="H142:H144"/>
    <mergeCell ref="I142:I144"/>
    <mergeCell ref="A146:A169"/>
    <mergeCell ref="B146:B169"/>
    <mergeCell ref="C146:C169"/>
    <mergeCell ref="D146:D169"/>
    <mergeCell ref="E146:F146"/>
    <mergeCell ref="E147:F147"/>
    <mergeCell ref="E148:F148"/>
    <mergeCell ref="E149:F149"/>
    <mergeCell ref="E150:F150"/>
    <mergeCell ref="E151:F151"/>
    <mergeCell ref="E158:F158"/>
    <mergeCell ref="E159:F159"/>
    <mergeCell ref="E160:F160"/>
    <mergeCell ref="E161:F161"/>
    <mergeCell ref="E162:F162"/>
    <mergeCell ref="A142:B144"/>
    <mergeCell ref="D132:D134"/>
    <mergeCell ref="D135:D141"/>
    <mergeCell ref="D107:D120"/>
    <mergeCell ref="E106:F106"/>
    <mergeCell ref="C142:D142"/>
    <mergeCell ref="E142:F144"/>
    <mergeCell ref="A132:A141"/>
    <mergeCell ref="B132:B141"/>
    <mergeCell ref="C132:C141"/>
    <mergeCell ref="E133:F133"/>
    <mergeCell ref="E134:F134"/>
    <mergeCell ref="E135:F135"/>
    <mergeCell ref="E132:F132"/>
    <mergeCell ref="B121:B131"/>
    <mergeCell ref="A104:A131"/>
    <mergeCell ref="D104:D106"/>
    <mergeCell ref="E137:F137"/>
    <mergeCell ref="E138:F138"/>
    <mergeCell ref="E139:F139"/>
    <mergeCell ref="E140:F140"/>
    <mergeCell ref="E141:F141"/>
    <mergeCell ref="E114:F114"/>
    <mergeCell ref="E115:F115"/>
    <mergeCell ref="E104:F104"/>
    <mergeCell ref="E107:F107"/>
    <mergeCell ref="E108:F108"/>
    <mergeCell ref="E109:F109"/>
    <mergeCell ref="E110:F110"/>
    <mergeCell ref="E112:F112"/>
    <mergeCell ref="E113:F113"/>
    <mergeCell ref="E136:F136"/>
    <mergeCell ref="A52:B53"/>
    <mergeCell ref="C52:D52"/>
    <mergeCell ref="E52:F54"/>
    <mergeCell ref="G52:G54"/>
    <mergeCell ref="H52:H54"/>
    <mergeCell ref="E80:F80"/>
    <mergeCell ref="E81:F81"/>
    <mergeCell ref="E82:F82"/>
    <mergeCell ref="E64:F64"/>
    <mergeCell ref="E56:F56"/>
    <mergeCell ref="E57:F57"/>
    <mergeCell ref="E58:F58"/>
    <mergeCell ref="E59:F59"/>
    <mergeCell ref="E60:F60"/>
    <mergeCell ref="E61:F61"/>
    <mergeCell ref="D72:D80"/>
    <mergeCell ref="D81:D82"/>
    <mergeCell ref="E66:F66"/>
    <mergeCell ref="E68:F68"/>
    <mergeCell ref="E69:F69"/>
    <mergeCell ref="E77:F77"/>
    <mergeCell ref="E78:F78"/>
    <mergeCell ref="E79:F79"/>
    <mergeCell ref="E74:F74"/>
    <mergeCell ref="A39:A51"/>
    <mergeCell ref="C41:C51"/>
    <mergeCell ref="D41:D51"/>
    <mergeCell ref="E41:E51"/>
    <mergeCell ref="A34:A38"/>
    <mergeCell ref="B34:B38"/>
    <mergeCell ref="C34:C38"/>
    <mergeCell ref="D34:D38"/>
    <mergeCell ref="E34:E38"/>
    <mergeCell ref="A32:A33"/>
    <mergeCell ref="B32:B33"/>
    <mergeCell ref="C32:C33"/>
    <mergeCell ref="D32:D33"/>
    <mergeCell ref="E32:E33"/>
    <mergeCell ref="F32:F33"/>
    <mergeCell ref="A25:A31"/>
    <mergeCell ref="B25:B31"/>
    <mergeCell ref="C25:C31"/>
    <mergeCell ref="D25:D31"/>
    <mergeCell ref="E25:E31"/>
    <mergeCell ref="F25:F31"/>
    <mergeCell ref="J12:J14"/>
    <mergeCell ref="A15:A17"/>
    <mergeCell ref="B15:B17"/>
    <mergeCell ref="C15:C17"/>
    <mergeCell ref="D15:D17"/>
    <mergeCell ref="E15:E17"/>
    <mergeCell ref="F15:F17"/>
    <mergeCell ref="G12:G14"/>
    <mergeCell ref="H12:H14"/>
    <mergeCell ref="I12:I14"/>
    <mergeCell ref="A3:B3"/>
    <mergeCell ref="C3:E3"/>
    <mergeCell ref="A4:B4"/>
    <mergeCell ref="C4:E4"/>
    <mergeCell ref="A5:B5"/>
    <mergeCell ref="C5:D5"/>
    <mergeCell ref="A9:B9"/>
    <mergeCell ref="C9:F9"/>
    <mergeCell ref="D55:D64"/>
    <mergeCell ref="A10:B10"/>
    <mergeCell ref="C10:F10"/>
    <mergeCell ref="A12:B14"/>
    <mergeCell ref="C12:F12"/>
    <mergeCell ref="A6:B6"/>
    <mergeCell ref="C6:D6"/>
    <mergeCell ref="A7:B7"/>
    <mergeCell ref="C7:D7"/>
    <mergeCell ref="A18:A24"/>
    <mergeCell ref="B18:B24"/>
    <mergeCell ref="C18:C24"/>
    <mergeCell ref="D18:D24"/>
    <mergeCell ref="E18:E24"/>
    <mergeCell ref="F18:F24"/>
    <mergeCell ref="A8:B8"/>
    <mergeCell ref="G7:I7"/>
    <mergeCell ref="E83:F83"/>
    <mergeCell ref="E85:F85"/>
    <mergeCell ref="E86:F86"/>
    <mergeCell ref="E94:F94"/>
    <mergeCell ref="E95:F95"/>
    <mergeCell ref="C8:F8"/>
    <mergeCell ref="E67:F67"/>
    <mergeCell ref="E84:F84"/>
    <mergeCell ref="F34:F38"/>
    <mergeCell ref="F41:F45"/>
    <mergeCell ref="F46:F51"/>
    <mergeCell ref="E93:F93"/>
    <mergeCell ref="E89:F89"/>
    <mergeCell ref="E90:F90"/>
    <mergeCell ref="E91:F91"/>
    <mergeCell ref="E92:F92"/>
    <mergeCell ref="E62:F62"/>
    <mergeCell ref="E63:F63"/>
    <mergeCell ref="E72:F72"/>
    <mergeCell ref="E55:F55"/>
    <mergeCell ref="I52:I54"/>
    <mergeCell ref="I39:J39"/>
    <mergeCell ref="D65:D71"/>
    <mergeCell ref="J52:J54"/>
    <mergeCell ref="E101:F101"/>
    <mergeCell ref="E73:F73"/>
    <mergeCell ref="E65:F65"/>
    <mergeCell ref="E96:F96"/>
    <mergeCell ref="E99:F99"/>
    <mergeCell ref="E100:F100"/>
    <mergeCell ref="E97:F97"/>
    <mergeCell ref="E98:F98"/>
    <mergeCell ref="E87:F87"/>
    <mergeCell ref="E88:F88"/>
    <mergeCell ref="E75:F75"/>
    <mergeCell ref="E76:F76"/>
    <mergeCell ref="A102:B102"/>
    <mergeCell ref="E102:I102"/>
    <mergeCell ref="E103:F103"/>
    <mergeCell ref="E121:F121"/>
    <mergeCell ref="A54:A101"/>
    <mergeCell ref="B54:B101"/>
    <mergeCell ref="C54:C101"/>
    <mergeCell ref="E122:F122"/>
    <mergeCell ref="E123:F123"/>
    <mergeCell ref="E116:F116"/>
    <mergeCell ref="E118:F118"/>
    <mergeCell ref="E105:F105"/>
    <mergeCell ref="B104:B120"/>
    <mergeCell ref="C104:C120"/>
    <mergeCell ref="E124:F124"/>
    <mergeCell ref="E125:F125"/>
    <mergeCell ref="E126:F126"/>
    <mergeCell ref="E127:F127"/>
    <mergeCell ref="E128:F128"/>
    <mergeCell ref="E129:F129"/>
    <mergeCell ref="E130:F130"/>
    <mergeCell ref="D83:D84"/>
    <mergeCell ref="D85:D98"/>
    <mergeCell ref="D99:D101"/>
  </mergeCells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D56:D64 D103 D145:D192 D104 D102 D66:D71 D73:D80 D82 D84 D86:D98 D100:D10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B4" workbookViewId="0">
      <selection activeCell="I32" sqref="I32"/>
    </sheetView>
  </sheetViews>
  <sheetFormatPr baseColWidth="10" defaultColWidth="11.5703125" defaultRowHeight="11.25" x14ac:dyDescent="0.25"/>
  <cols>
    <col min="1" max="1" width="6.7109375" style="4" customWidth="1"/>
    <col min="2" max="2" width="18.140625" style="4" customWidth="1"/>
    <col min="3" max="3" width="11" style="3" customWidth="1"/>
    <col min="4" max="4" width="11.7109375" style="4" customWidth="1"/>
    <col min="5" max="5" width="10.85546875" style="4" customWidth="1"/>
    <col min="6" max="6" width="10.28515625" style="4" customWidth="1"/>
    <col min="7" max="7" width="12.140625" style="4" customWidth="1"/>
    <col min="8" max="8" width="13.42578125" style="4" customWidth="1"/>
    <col min="9" max="9" width="20.42578125" style="4" customWidth="1"/>
    <col min="10" max="10" width="29.7109375" style="4" customWidth="1"/>
    <col min="11" max="11" width="15.42578125" style="4" customWidth="1"/>
    <col min="12" max="12" width="13.85546875" style="4" customWidth="1"/>
    <col min="13" max="16384" width="11.5703125" style="4"/>
  </cols>
  <sheetData>
    <row r="1" spans="1:10" ht="12.75" x14ac:dyDescent="0.25">
      <c r="A1" s="1" t="s">
        <v>216</v>
      </c>
      <c r="B1" s="2"/>
    </row>
    <row r="3" spans="1:10" ht="15" x14ac:dyDescent="0.25">
      <c r="A3" s="248" t="s">
        <v>46</v>
      </c>
      <c r="B3" s="249"/>
      <c r="C3" s="250" t="s">
        <v>217</v>
      </c>
      <c r="D3" s="251"/>
      <c r="E3" s="252"/>
      <c r="F3" s="5"/>
      <c r="G3" s="6" t="s">
        <v>47</v>
      </c>
      <c r="H3" s="7"/>
    </row>
    <row r="4" spans="1:10" ht="15" x14ac:dyDescent="0.25">
      <c r="A4" s="253" t="s">
        <v>48</v>
      </c>
      <c r="B4" s="254"/>
      <c r="C4" s="250" t="s">
        <v>218</v>
      </c>
      <c r="D4" s="251"/>
      <c r="E4" s="252"/>
      <c r="F4" s="5"/>
      <c r="G4" s="9"/>
      <c r="H4" s="8"/>
    </row>
    <row r="5" spans="1:10" ht="13.5" thickBot="1" x14ac:dyDescent="0.3">
      <c r="A5" s="248" t="s">
        <v>49</v>
      </c>
      <c r="B5" s="249"/>
      <c r="C5" s="255" t="s">
        <v>50</v>
      </c>
      <c r="D5" s="256"/>
      <c r="E5" s="10"/>
      <c r="F5" s="10"/>
      <c r="G5" s="10"/>
      <c r="H5" s="8"/>
    </row>
    <row r="6" spans="1:10" ht="63.75" thickBot="1" x14ac:dyDescent="0.3">
      <c r="A6" s="257" t="s">
        <v>51</v>
      </c>
      <c r="B6" s="258"/>
      <c r="C6" s="276">
        <v>3184860</v>
      </c>
      <c r="D6" s="277"/>
      <c r="E6" s="5"/>
      <c r="F6" s="5"/>
      <c r="G6" s="11" t="s">
        <v>52</v>
      </c>
      <c r="H6" s="12"/>
    </row>
    <row r="7" spans="1:10" ht="15.75" thickBot="1" x14ac:dyDescent="0.3">
      <c r="A7" s="257" t="s">
        <v>53</v>
      </c>
      <c r="B7" s="258"/>
      <c r="C7" s="276">
        <f>C6*0.25</f>
        <v>796215</v>
      </c>
      <c r="D7" s="277"/>
      <c r="E7" s="13"/>
      <c r="F7" s="14"/>
      <c r="G7" s="228" t="s">
        <v>54</v>
      </c>
      <c r="H7" s="229"/>
      <c r="I7" s="230"/>
      <c r="J7" s="15"/>
    </row>
    <row r="8" spans="1:10" ht="17.25" thickBot="1" x14ac:dyDescent="0.3">
      <c r="A8" s="257" t="s">
        <v>55</v>
      </c>
      <c r="B8" s="249"/>
      <c r="C8" s="231" t="s">
        <v>56</v>
      </c>
      <c r="D8" s="232"/>
      <c r="E8" s="233"/>
      <c r="F8" s="234"/>
      <c r="G8" s="16" t="s">
        <v>57</v>
      </c>
      <c r="H8" s="17" t="s">
        <v>58</v>
      </c>
    </row>
    <row r="9" spans="1:10" ht="15.75" thickBot="1" x14ac:dyDescent="0.3">
      <c r="A9" s="257" t="s">
        <v>59</v>
      </c>
      <c r="B9" s="258"/>
      <c r="C9" s="259">
        <f>C7*0.4%</f>
        <v>3184.86</v>
      </c>
      <c r="D9" s="260"/>
      <c r="E9" s="260"/>
      <c r="F9" s="261"/>
      <c r="G9" s="18"/>
      <c r="H9" s="19"/>
    </row>
    <row r="10" spans="1:10" ht="15" x14ac:dyDescent="0.25">
      <c r="A10" s="257" t="s">
        <v>60</v>
      </c>
      <c r="B10" s="249"/>
      <c r="C10" s="264"/>
      <c r="D10" s="265"/>
      <c r="E10" s="265"/>
      <c r="F10" s="266"/>
      <c r="G10" s="20"/>
      <c r="H10" s="21"/>
    </row>
    <row r="11" spans="1:10" x14ac:dyDescent="0.25">
      <c r="B11" s="22"/>
      <c r="C11" s="23"/>
      <c r="D11" s="24"/>
      <c r="E11" s="24"/>
      <c r="F11" s="24"/>
      <c r="G11" s="25"/>
      <c r="H11" s="25"/>
    </row>
    <row r="12" spans="1:10" s="26" customFormat="1" ht="12" x14ac:dyDescent="0.25">
      <c r="A12" s="267" t="s">
        <v>61</v>
      </c>
      <c r="B12" s="268"/>
      <c r="C12" s="273" t="s">
        <v>62</v>
      </c>
      <c r="D12" s="274"/>
      <c r="E12" s="274"/>
      <c r="F12" s="275"/>
      <c r="G12" s="243" t="s">
        <v>212</v>
      </c>
      <c r="H12" s="243" t="s">
        <v>213</v>
      </c>
      <c r="I12" s="243" t="s">
        <v>248</v>
      </c>
      <c r="J12" s="291" t="s">
        <v>215</v>
      </c>
    </row>
    <row r="13" spans="1:10" s="26" customFormat="1" ht="12" x14ac:dyDescent="0.25">
      <c r="A13" s="269"/>
      <c r="B13" s="270"/>
      <c r="C13" s="27" t="s">
        <v>219</v>
      </c>
      <c r="D13" s="27" t="s">
        <v>220</v>
      </c>
      <c r="E13" s="28" t="s">
        <v>67</v>
      </c>
      <c r="F13" s="29" t="s">
        <v>67</v>
      </c>
      <c r="G13" s="244"/>
      <c r="H13" s="244"/>
      <c r="I13" s="244"/>
      <c r="J13" s="292"/>
    </row>
    <row r="14" spans="1:10" s="26" customFormat="1" ht="12" x14ac:dyDescent="0.25">
      <c r="A14" s="271"/>
      <c r="B14" s="272"/>
      <c r="C14" s="30" t="s">
        <v>68</v>
      </c>
      <c r="D14" s="30" t="s">
        <v>68</v>
      </c>
      <c r="E14" s="30" t="s">
        <v>68</v>
      </c>
      <c r="F14" s="29" t="s">
        <v>60</v>
      </c>
      <c r="G14" s="245"/>
      <c r="H14" s="244"/>
      <c r="I14" s="245"/>
      <c r="J14" s="293"/>
    </row>
    <row r="15" spans="1:10" ht="18" x14ac:dyDescent="0.25">
      <c r="A15" s="278" t="s">
        <v>69</v>
      </c>
      <c r="B15" s="281" t="s">
        <v>70</v>
      </c>
      <c r="C15" s="284">
        <v>165</v>
      </c>
      <c r="D15" s="284">
        <f>C15</f>
        <v>165</v>
      </c>
      <c r="E15" s="287">
        <f>SUM(C15:D17)</f>
        <v>330</v>
      </c>
      <c r="F15" s="235">
        <f>E15</f>
        <v>330</v>
      </c>
      <c r="G15" s="141" t="s">
        <v>182</v>
      </c>
      <c r="H15" s="116" t="s">
        <v>242</v>
      </c>
      <c r="I15" s="32" t="s">
        <v>250</v>
      </c>
      <c r="J15" s="148" t="s">
        <v>249</v>
      </c>
    </row>
    <row r="16" spans="1:10" ht="18" x14ac:dyDescent="0.25">
      <c r="A16" s="279"/>
      <c r="B16" s="282"/>
      <c r="C16" s="285"/>
      <c r="D16" s="285"/>
      <c r="E16" s="288"/>
      <c r="F16" s="236"/>
      <c r="G16" s="120" t="s">
        <v>183</v>
      </c>
      <c r="H16" s="116" t="s">
        <v>242</v>
      </c>
      <c r="I16" s="32" t="s">
        <v>250</v>
      </c>
      <c r="J16" s="148" t="s">
        <v>249</v>
      </c>
    </row>
    <row r="17" spans="1:10" ht="18" x14ac:dyDescent="0.25">
      <c r="A17" s="279"/>
      <c r="B17" s="282"/>
      <c r="C17" s="285"/>
      <c r="D17" s="285"/>
      <c r="E17" s="288"/>
      <c r="F17" s="236"/>
      <c r="G17" s="142" t="s">
        <v>184</v>
      </c>
      <c r="H17" s="116" t="s">
        <v>242</v>
      </c>
      <c r="I17" s="32" t="s">
        <v>250</v>
      </c>
      <c r="J17" s="148" t="s">
        <v>249</v>
      </c>
    </row>
    <row r="18" spans="1:10" ht="18" x14ac:dyDescent="0.25">
      <c r="A18" s="278" t="s">
        <v>73</v>
      </c>
      <c r="B18" s="281" t="s">
        <v>74</v>
      </c>
      <c r="C18" s="284">
        <v>165</v>
      </c>
      <c r="D18" s="284">
        <f>C18</f>
        <v>165</v>
      </c>
      <c r="E18" s="287">
        <f>SUM(C18:D22)</f>
        <v>330</v>
      </c>
      <c r="F18" s="235">
        <f>E18</f>
        <v>330</v>
      </c>
      <c r="G18" s="143" t="s">
        <v>111</v>
      </c>
      <c r="H18" s="116" t="s">
        <v>242</v>
      </c>
      <c r="I18" s="32" t="s">
        <v>250</v>
      </c>
      <c r="J18" s="148" t="s">
        <v>249</v>
      </c>
    </row>
    <row r="19" spans="1:10" ht="18" x14ac:dyDescent="0.25">
      <c r="A19" s="294"/>
      <c r="B19" s="295"/>
      <c r="C19" s="285"/>
      <c r="D19" s="285"/>
      <c r="E19" s="288"/>
      <c r="F19" s="236"/>
      <c r="G19" s="120" t="s">
        <v>244</v>
      </c>
      <c r="H19" s="118" t="s">
        <v>242</v>
      </c>
      <c r="I19" s="31"/>
      <c r="J19" s="148" t="s">
        <v>249</v>
      </c>
    </row>
    <row r="20" spans="1:10" ht="18" x14ac:dyDescent="0.25">
      <c r="A20" s="294"/>
      <c r="B20" s="295"/>
      <c r="C20" s="285"/>
      <c r="D20" s="285"/>
      <c r="E20" s="288"/>
      <c r="F20" s="236"/>
      <c r="G20" s="120" t="s">
        <v>245</v>
      </c>
      <c r="H20" s="118" t="s">
        <v>242</v>
      </c>
      <c r="I20" s="31"/>
      <c r="J20" s="148" t="s">
        <v>249</v>
      </c>
    </row>
    <row r="21" spans="1:10" ht="18" x14ac:dyDescent="0.25">
      <c r="A21" s="279"/>
      <c r="B21" s="282"/>
      <c r="C21" s="285"/>
      <c r="D21" s="285"/>
      <c r="E21" s="288"/>
      <c r="F21" s="236"/>
      <c r="G21" s="146" t="s">
        <v>246</v>
      </c>
      <c r="H21" s="77" t="s">
        <v>242</v>
      </c>
      <c r="I21" s="32" t="s">
        <v>250</v>
      </c>
      <c r="J21" s="148" t="s">
        <v>249</v>
      </c>
    </row>
    <row r="22" spans="1:10" ht="18" x14ac:dyDescent="0.25">
      <c r="A22" s="279"/>
      <c r="B22" s="282"/>
      <c r="C22" s="285"/>
      <c r="D22" s="285"/>
      <c r="E22" s="288"/>
      <c r="F22" s="236"/>
      <c r="G22" s="144" t="s">
        <v>247</v>
      </c>
      <c r="H22" s="77" t="s">
        <v>242</v>
      </c>
      <c r="I22" s="32" t="s">
        <v>250</v>
      </c>
      <c r="J22" s="148" t="s">
        <v>249</v>
      </c>
    </row>
    <row r="23" spans="1:10" ht="18" x14ac:dyDescent="0.25">
      <c r="A23" s="278" t="s">
        <v>75</v>
      </c>
      <c r="B23" s="281" t="s">
        <v>76</v>
      </c>
      <c r="C23" s="284">
        <v>165</v>
      </c>
      <c r="D23" s="284">
        <f>C23</f>
        <v>165</v>
      </c>
      <c r="E23" s="287">
        <f>SUM(C23:D24)</f>
        <v>330</v>
      </c>
      <c r="F23" s="235">
        <f>E23</f>
        <v>330</v>
      </c>
      <c r="G23" s="145"/>
      <c r="H23" s="116"/>
      <c r="I23" s="31"/>
      <c r="J23" s="148" t="s">
        <v>249</v>
      </c>
    </row>
    <row r="24" spans="1:10" ht="18" x14ac:dyDescent="0.25">
      <c r="A24" s="294"/>
      <c r="B24" s="295"/>
      <c r="C24" s="285"/>
      <c r="D24" s="285"/>
      <c r="E24" s="288"/>
      <c r="F24" s="236"/>
      <c r="G24" s="109" t="s">
        <v>18</v>
      </c>
      <c r="H24" s="118" t="s">
        <v>242</v>
      </c>
      <c r="I24" s="32" t="s">
        <v>250</v>
      </c>
      <c r="J24" s="148" t="s">
        <v>249</v>
      </c>
    </row>
    <row r="25" spans="1:10" ht="30.75" customHeight="1" x14ac:dyDescent="0.25">
      <c r="A25" s="97" t="s">
        <v>77</v>
      </c>
      <c r="B25" s="100" t="s">
        <v>78</v>
      </c>
      <c r="C25" s="101">
        <v>165</v>
      </c>
      <c r="D25" s="101">
        <f>C25</f>
        <v>165</v>
      </c>
      <c r="E25" s="102">
        <f>SUM(C25:D25)</f>
        <v>330</v>
      </c>
      <c r="F25" s="98">
        <f>E25</f>
        <v>330</v>
      </c>
      <c r="G25" s="106" t="s">
        <v>103</v>
      </c>
      <c r="H25" s="116" t="s">
        <v>242</v>
      </c>
      <c r="I25" s="32" t="s">
        <v>250</v>
      </c>
      <c r="J25" s="148" t="s">
        <v>249</v>
      </c>
    </row>
    <row r="26" spans="1:10" ht="27" x14ac:dyDescent="0.25">
      <c r="A26" s="278" t="s">
        <v>79</v>
      </c>
      <c r="B26" s="44" t="s">
        <v>80</v>
      </c>
      <c r="C26" s="45">
        <v>165</v>
      </c>
      <c r="D26" s="45">
        <f>C26</f>
        <v>165</v>
      </c>
      <c r="E26" s="46">
        <f>SUM(C26:D26)</f>
        <v>330</v>
      </c>
      <c r="F26" s="82">
        <f>E26</f>
        <v>330</v>
      </c>
      <c r="G26" s="110"/>
      <c r="H26" s="119"/>
      <c r="I26" s="246"/>
      <c r="J26" s="247"/>
    </row>
    <row r="27" spans="1:10" ht="18" x14ac:dyDescent="0.25">
      <c r="A27" s="279"/>
      <c r="B27" s="78" t="s">
        <v>81</v>
      </c>
      <c r="C27" s="99"/>
      <c r="D27" s="99"/>
      <c r="E27" s="48"/>
      <c r="F27" s="83">
        <v>165</v>
      </c>
      <c r="G27" s="111" t="s">
        <v>196</v>
      </c>
      <c r="H27" s="116" t="s">
        <v>243</v>
      </c>
      <c r="I27" s="32" t="s">
        <v>250</v>
      </c>
      <c r="J27" s="148" t="s">
        <v>249</v>
      </c>
    </row>
    <row r="28" spans="1:10" ht="18" x14ac:dyDescent="0.25">
      <c r="A28" s="279"/>
      <c r="B28" s="81" t="s">
        <v>191</v>
      </c>
      <c r="C28" s="296"/>
      <c r="D28" s="296"/>
      <c r="E28" s="300"/>
      <c r="F28" s="237">
        <v>165</v>
      </c>
      <c r="G28" s="113" t="s">
        <v>199</v>
      </c>
      <c r="H28" s="118" t="s">
        <v>243</v>
      </c>
      <c r="I28" s="32" t="s">
        <v>250</v>
      </c>
      <c r="J28" s="148" t="s">
        <v>249</v>
      </c>
    </row>
    <row r="29" spans="1:10" ht="18" x14ac:dyDescent="0.25">
      <c r="A29" s="279"/>
      <c r="B29" s="80"/>
      <c r="C29" s="297"/>
      <c r="D29" s="297"/>
      <c r="E29" s="301"/>
      <c r="F29" s="238"/>
      <c r="G29" s="114" t="s">
        <v>197</v>
      </c>
      <c r="H29" s="34" t="s">
        <v>243</v>
      </c>
      <c r="I29" s="32" t="s">
        <v>250</v>
      </c>
      <c r="J29" s="148" t="s">
        <v>249</v>
      </c>
    </row>
    <row r="30" spans="1:10" ht="18" x14ac:dyDescent="0.25">
      <c r="A30" s="279"/>
      <c r="B30" s="80"/>
      <c r="C30" s="297"/>
      <c r="D30" s="297"/>
      <c r="E30" s="301"/>
      <c r="F30" s="238"/>
      <c r="G30" s="147" t="s">
        <v>200</v>
      </c>
      <c r="H30" s="34" t="s">
        <v>243</v>
      </c>
      <c r="I30" s="32" t="s">
        <v>250</v>
      </c>
      <c r="J30" s="148" t="s">
        <v>249</v>
      </c>
    </row>
    <row r="31" spans="1:10" x14ac:dyDescent="0.25">
      <c r="A31" s="280"/>
      <c r="B31" s="79"/>
      <c r="C31" s="378"/>
      <c r="D31" s="378"/>
      <c r="E31" s="302"/>
      <c r="F31" s="239"/>
      <c r="G31" s="115" t="s">
        <v>198</v>
      </c>
      <c r="H31" s="139"/>
      <c r="I31" s="139"/>
      <c r="J31" s="140"/>
    </row>
  </sheetData>
  <protectedRanges>
    <protectedRange sqref="H3" name="Range2"/>
    <protectedRange password="CDC0" sqref="F26:F31" name="Range1_1"/>
  </protectedRanges>
  <mergeCells count="47">
    <mergeCell ref="A26:A31"/>
    <mergeCell ref="I26:J26"/>
    <mergeCell ref="C28:C31"/>
    <mergeCell ref="D28:D31"/>
    <mergeCell ref="E28:E31"/>
    <mergeCell ref="F28:F31"/>
    <mergeCell ref="F23:F24"/>
    <mergeCell ref="A18:A22"/>
    <mergeCell ref="B18:B22"/>
    <mergeCell ref="C18:C22"/>
    <mergeCell ref="D18:D22"/>
    <mergeCell ref="E18:E22"/>
    <mergeCell ref="F18:F22"/>
    <mergeCell ref="A23:A24"/>
    <mergeCell ref="B23:B24"/>
    <mergeCell ref="C23:C24"/>
    <mergeCell ref="D23:D24"/>
    <mergeCell ref="E23:E24"/>
    <mergeCell ref="J12:J14"/>
    <mergeCell ref="A15:A17"/>
    <mergeCell ref="B15:B17"/>
    <mergeCell ref="C15:C17"/>
    <mergeCell ref="D15:D17"/>
    <mergeCell ref="E15:E17"/>
    <mergeCell ref="F15:F17"/>
    <mergeCell ref="A12:B14"/>
    <mergeCell ref="C12:F12"/>
    <mergeCell ref="G12:G14"/>
    <mergeCell ref="H12:H14"/>
    <mergeCell ref="I12:I14"/>
    <mergeCell ref="G7:I7"/>
    <mergeCell ref="A9:B9"/>
    <mergeCell ref="C9:F9"/>
    <mergeCell ref="A10:B10"/>
    <mergeCell ref="C10:F10"/>
    <mergeCell ref="A8:B8"/>
    <mergeCell ref="C8:F8"/>
    <mergeCell ref="A6:B6"/>
    <mergeCell ref="C6:D6"/>
    <mergeCell ref="A7:B7"/>
    <mergeCell ref="C7:D7"/>
    <mergeCell ref="A3:B3"/>
    <mergeCell ref="C3:E3"/>
    <mergeCell ref="A4:B4"/>
    <mergeCell ref="C4:E4"/>
    <mergeCell ref="A5:B5"/>
    <mergeCell ref="C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9"/>
  <sheetViews>
    <sheetView workbookViewId="0">
      <selection activeCell="J29" sqref="J29:K29"/>
    </sheetView>
  </sheetViews>
  <sheetFormatPr baseColWidth="10" defaultRowHeight="15" x14ac:dyDescent="0.25"/>
  <sheetData>
    <row r="1" spans="1:11" ht="15.75" thickBot="1" x14ac:dyDescent="0.3">
      <c r="C1" s="379" t="s">
        <v>251</v>
      </c>
      <c r="D1" s="380"/>
      <c r="E1" s="380"/>
      <c r="F1" s="381"/>
      <c r="G1" s="382" t="s">
        <v>252</v>
      </c>
      <c r="H1" s="383"/>
      <c r="I1" s="383"/>
      <c r="J1" s="384"/>
    </row>
    <row r="2" spans="1:11" ht="15.75" thickBot="1" x14ac:dyDescent="0.3">
      <c r="A2" s="150" t="s">
        <v>253</v>
      </c>
      <c r="B2" s="150" t="s">
        <v>254</v>
      </c>
      <c r="C2" s="151" t="s">
        <v>255</v>
      </c>
      <c r="D2" s="152" t="s">
        <v>256</v>
      </c>
      <c r="E2" s="153" t="s">
        <v>257</v>
      </c>
      <c r="F2" s="154" t="s">
        <v>67</v>
      </c>
      <c r="G2" s="153" t="s">
        <v>258</v>
      </c>
      <c r="H2" s="155" t="s">
        <v>259</v>
      </c>
      <c r="I2" s="156" t="s">
        <v>260</v>
      </c>
      <c r="J2" s="157" t="s">
        <v>261</v>
      </c>
    </row>
    <row r="3" spans="1:11" x14ac:dyDescent="0.25">
      <c r="A3" s="156" t="s">
        <v>262</v>
      </c>
      <c r="B3" s="158" t="s">
        <v>202</v>
      </c>
      <c r="C3" s="159">
        <v>112</v>
      </c>
      <c r="D3" s="160">
        <f>C3/2</f>
        <v>56</v>
      </c>
      <c r="E3" s="161">
        <v>50</v>
      </c>
      <c r="F3" s="162">
        <f>C3+D3+E3</f>
        <v>218</v>
      </c>
      <c r="G3" s="163">
        <v>93</v>
      </c>
      <c r="H3" s="164">
        <f>(G3+E3)/2</f>
        <v>71.5</v>
      </c>
      <c r="I3" s="164">
        <f>J3-(G3+H3)</f>
        <v>0.5</v>
      </c>
      <c r="J3" s="165">
        <v>165</v>
      </c>
      <c r="K3">
        <v>165</v>
      </c>
    </row>
    <row r="4" spans="1:11" x14ac:dyDescent="0.25">
      <c r="A4" s="166" t="s">
        <v>263</v>
      </c>
      <c r="B4" s="167" t="s">
        <v>202</v>
      </c>
      <c r="C4" s="168">
        <v>112</v>
      </c>
      <c r="D4" s="169">
        <f t="shared" ref="D4:D15" si="0">C4/2</f>
        <v>56</v>
      </c>
      <c r="E4" s="170">
        <v>50</v>
      </c>
      <c r="F4" s="171">
        <f t="shared" ref="F4:F28" si="1">C4+D4+E4</f>
        <v>218</v>
      </c>
      <c r="G4" s="163">
        <v>93</v>
      </c>
      <c r="H4" s="164">
        <f t="shared" ref="H4:H28" si="2">(G4+E4)/2</f>
        <v>71.5</v>
      </c>
      <c r="I4" s="164">
        <f t="shared" ref="I4:I28" si="3">J4-(G4+H4)</f>
        <v>0.5</v>
      </c>
      <c r="J4" s="165">
        <v>165</v>
      </c>
      <c r="K4">
        <v>165</v>
      </c>
    </row>
    <row r="5" spans="1:11" x14ac:dyDescent="0.25">
      <c r="A5" s="166" t="s">
        <v>264</v>
      </c>
      <c r="B5" s="167" t="s">
        <v>202</v>
      </c>
      <c r="C5" s="168">
        <v>112</v>
      </c>
      <c r="D5" s="169">
        <f t="shared" si="0"/>
        <v>56</v>
      </c>
      <c r="E5" s="170">
        <v>50</v>
      </c>
      <c r="F5" s="171">
        <f t="shared" si="1"/>
        <v>218</v>
      </c>
      <c r="G5" s="163">
        <v>93</v>
      </c>
      <c r="H5" s="164">
        <f t="shared" si="2"/>
        <v>71.5</v>
      </c>
      <c r="I5" s="164">
        <f t="shared" si="3"/>
        <v>0.5</v>
      </c>
      <c r="J5" s="165">
        <v>165</v>
      </c>
      <c r="K5">
        <v>165</v>
      </c>
    </row>
    <row r="6" spans="1:11" x14ac:dyDescent="0.25">
      <c r="A6" s="166" t="s">
        <v>265</v>
      </c>
      <c r="B6" s="167" t="s">
        <v>202</v>
      </c>
      <c r="C6" s="168">
        <v>39</v>
      </c>
      <c r="D6" s="169">
        <v>20</v>
      </c>
      <c r="E6" s="170">
        <v>20</v>
      </c>
      <c r="F6" s="171">
        <f t="shared" si="1"/>
        <v>79</v>
      </c>
      <c r="G6" s="163">
        <v>33</v>
      </c>
      <c r="H6" s="164">
        <f t="shared" si="2"/>
        <v>26.5</v>
      </c>
      <c r="I6" s="164">
        <f t="shared" si="3"/>
        <v>0.5</v>
      </c>
      <c r="J6" s="165">
        <v>60</v>
      </c>
    </row>
    <row r="7" spans="1:11" x14ac:dyDescent="0.25">
      <c r="A7" s="166" t="s">
        <v>266</v>
      </c>
      <c r="B7" s="167" t="s">
        <v>202</v>
      </c>
      <c r="C7" s="168">
        <v>39</v>
      </c>
      <c r="D7" s="169">
        <v>20</v>
      </c>
      <c r="E7" s="170">
        <v>20</v>
      </c>
      <c r="F7" s="171">
        <f t="shared" si="1"/>
        <v>79</v>
      </c>
      <c r="G7" s="163">
        <v>33</v>
      </c>
      <c r="H7" s="164">
        <f t="shared" si="2"/>
        <v>26.5</v>
      </c>
      <c r="I7" s="164">
        <f t="shared" si="3"/>
        <v>0.5</v>
      </c>
      <c r="J7" s="165">
        <v>60</v>
      </c>
    </row>
    <row r="8" spans="1:11" x14ac:dyDescent="0.25">
      <c r="A8" s="166" t="s">
        <v>267</v>
      </c>
      <c r="B8" s="167" t="s">
        <v>202</v>
      </c>
      <c r="C8" s="168">
        <v>39</v>
      </c>
      <c r="D8" s="169">
        <v>20</v>
      </c>
      <c r="E8" s="170">
        <v>20</v>
      </c>
      <c r="F8" s="171">
        <f t="shared" si="1"/>
        <v>79</v>
      </c>
      <c r="G8" s="163">
        <v>33</v>
      </c>
      <c r="H8" s="164">
        <f t="shared" si="2"/>
        <v>26.5</v>
      </c>
      <c r="I8" s="164">
        <f t="shared" si="3"/>
        <v>0.5</v>
      </c>
      <c r="J8" s="165">
        <v>60</v>
      </c>
    </row>
    <row r="9" spans="1:11" x14ac:dyDescent="0.25">
      <c r="A9" s="166" t="s">
        <v>226</v>
      </c>
      <c r="B9" s="167" t="s">
        <v>202</v>
      </c>
      <c r="C9" s="168">
        <v>45</v>
      </c>
      <c r="D9" s="169">
        <v>22</v>
      </c>
      <c r="E9" s="170">
        <v>64</v>
      </c>
      <c r="F9" s="171">
        <f t="shared" si="1"/>
        <v>131</v>
      </c>
      <c r="G9" s="163">
        <v>45</v>
      </c>
      <c r="H9" s="164">
        <f t="shared" si="2"/>
        <v>54.5</v>
      </c>
      <c r="I9" s="164">
        <f t="shared" si="3"/>
        <v>0.5</v>
      </c>
      <c r="J9" s="165">
        <v>100</v>
      </c>
    </row>
    <row r="10" spans="1:11" x14ac:dyDescent="0.25">
      <c r="A10" s="166" t="s">
        <v>268</v>
      </c>
      <c r="B10" s="167" t="s">
        <v>202</v>
      </c>
      <c r="C10" s="168">
        <v>45</v>
      </c>
      <c r="D10" s="169">
        <v>22</v>
      </c>
      <c r="E10" s="170">
        <v>64</v>
      </c>
      <c r="F10" s="171">
        <f t="shared" si="1"/>
        <v>131</v>
      </c>
      <c r="G10" s="163">
        <v>45</v>
      </c>
      <c r="H10" s="164">
        <f t="shared" si="2"/>
        <v>54.5</v>
      </c>
      <c r="I10" s="164">
        <f t="shared" si="3"/>
        <v>0.5</v>
      </c>
      <c r="J10" s="165">
        <v>100</v>
      </c>
    </row>
    <row r="11" spans="1:11" x14ac:dyDescent="0.25">
      <c r="A11" s="166" t="s">
        <v>269</v>
      </c>
      <c r="B11" s="167" t="s">
        <v>202</v>
      </c>
      <c r="C11" s="168">
        <v>45</v>
      </c>
      <c r="D11" s="169">
        <v>22</v>
      </c>
      <c r="E11" s="170">
        <v>64</v>
      </c>
      <c r="F11" s="171">
        <f t="shared" si="1"/>
        <v>131</v>
      </c>
      <c r="G11" s="163">
        <v>45</v>
      </c>
      <c r="H11" s="164">
        <f t="shared" si="2"/>
        <v>54.5</v>
      </c>
      <c r="I11" s="164">
        <f t="shared" si="3"/>
        <v>0.5</v>
      </c>
      <c r="J11" s="165">
        <v>100</v>
      </c>
    </row>
    <row r="12" spans="1:11" x14ac:dyDescent="0.25">
      <c r="A12" s="166" t="s">
        <v>270</v>
      </c>
      <c r="B12" s="167" t="s">
        <v>202</v>
      </c>
      <c r="C12" s="168">
        <v>21</v>
      </c>
      <c r="D12" s="169">
        <v>10</v>
      </c>
      <c r="E12" s="170">
        <v>9</v>
      </c>
      <c r="F12" s="171">
        <f t="shared" si="1"/>
        <v>40</v>
      </c>
      <c r="G12" s="163">
        <v>45</v>
      </c>
      <c r="H12" s="164">
        <v>0</v>
      </c>
      <c r="I12" s="164">
        <v>0</v>
      </c>
      <c r="J12" s="172">
        <v>30</v>
      </c>
    </row>
    <row r="13" spans="1:11" x14ac:dyDescent="0.25">
      <c r="A13" s="166" t="s">
        <v>271</v>
      </c>
      <c r="B13" s="167" t="s">
        <v>202</v>
      </c>
      <c r="C13" s="168">
        <v>112</v>
      </c>
      <c r="D13" s="169"/>
      <c r="E13" s="170">
        <f>F13-C13</f>
        <v>106</v>
      </c>
      <c r="F13" s="171">
        <v>218</v>
      </c>
      <c r="G13" s="163">
        <v>74</v>
      </c>
      <c r="H13" s="164">
        <f t="shared" si="2"/>
        <v>90</v>
      </c>
      <c r="I13" s="164">
        <f t="shared" si="3"/>
        <v>1</v>
      </c>
      <c r="J13" s="165">
        <v>165</v>
      </c>
    </row>
    <row r="14" spans="1:11" ht="15.75" thickBot="1" x14ac:dyDescent="0.3">
      <c r="A14" s="166" t="s">
        <v>272</v>
      </c>
      <c r="B14" s="167" t="s">
        <v>202</v>
      </c>
      <c r="C14" s="168">
        <v>45</v>
      </c>
      <c r="D14" s="169"/>
      <c r="E14" s="170">
        <f>F14-C14</f>
        <v>85</v>
      </c>
      <c r="F14" s="171">
        <v>130</v>
      </c>
      <c r="G14" s="173">
        <v>80</v>
      </c>
      <c r="H14" s="174">
        <v>20</v>
      </c>
      <c r="I14" s="164">
        <v>0</v>
      </c>
      <c r="J14" s="165">
        <v>100</v>
      </c>
    </row>
    <row r="15" spans="1:11" x14ac:dyDescent="0.25">
      <c r="A15" s="156" t="s">
        <v>273</v>
      </c>
      <c r="B15" s="167" t="s">
        <v>202</v>
      </c>
      <c r="C15" s="159">
        <v>112</v>
      </c>
      <c r="D15" s="160">
        <f t="shared" si="0"/>
        <v>56</v>
      </c>
      <c r="E15" s="161">
        <v>50</v>
      </c>
      <c r="F15" s="162">
        <f t="shared" si="1"/>
        <v>218</v>
      </c>
      <c r="G15" s="163">
        <v>93</v>
      </c>
      <c r="H15" s="164">
        <f t="shared" si="2"/>
        <v>71.5</v>
      </c>
      <c r="I15" s="164">
        <f t="shared" si="3"/>
        <v>0.5</v>
      </c>
      <c r="J15" s="165">
        <v>165</v>
      </c>
    </row>
    <row r="16" spans="1:11" x14ac:dyDescent="0.25">
      <c r="A16" s="166" t="s">
        <v>274</v>
      </c>
      <c r="B16" s="167" t="s">
        <v>202</v>
      </c>
      <c r="C16" s="168">
        <v>77</v>
      </c>
      <c r="D16" s="169">
        <v>39</v>
      </c>
      <c r="E16" s="170">
        <v>30</v>
      </c>
      <c r="F16" s="171">
        <f t="shared" si="1"/>
        <v>146</v>
      </c>
      <c r="G16" s="163">
        <v>100</v>
      </c>
      <c r="H16" s="164">
        <f t="shared" si="2"/>
        <v>65</v>
      </c>
      <c r="I16" s="164">
        <f t="shared" si="3"/>
        <v>0</v>
      </c>
      <c r="J16" s="165">
        <v>165</v>
      </c>
      <c r="K16">
        <v>165</v>
      </c>
    </row>
    <row r="17" spans="1:11" x14ac:dyDescent="0.25">
      <c r="A17" s="166" t="s">
        <v>275</v>
      </c>
      <c r="B17" s="167" t="s">
        <v>202</v>
      </c>
      <c r="C17" s="168">
        <v>39</v>
      </c>
      <c r="D17" s="169">
        <v>20</v>
      </c>
      <c r="E17" s="170">
        <v>20</v>
      </c>
      <c r="F17" s="171">
        <f t="shared" si="1"/>
        <v>79</v>
      </c>
      <c r="G17" s="163">
        <v>33</v>
      </c>
      <c r="H17" s="164">
        <f t="shared" si="2"/>
        <v>26.5</v>
      </c>
      <c r="I17" s="164">
        <f t="shared" si="3"/>
        <v>0.5</v>
      </c>
      <c r="J17" s="165">
        <v>60</v>
      </c>
    </row>
    <row r="18" spans="1:11" x14ac:dyDescent="0.25">
      <c r="A18" s="166" t="s">
        <v>276</v>
      </c>
      <c r="B18" s="167" t="s">
        <v>202</v>
      </c>
      <c r="C18" s="168">
        <v>39</v>
      </c>
      <c r="D18" s="169">
        <v>20</v>
      </c>
      <c r="E18" s="170">
        <v>20</v>
      </c>
      <c r="F18" s="171">
        <f t="shared" si="1"/>
        <v>79</v>
      </c>
      <c r="G18" s="163">
        <v>33</v>
      </c>
      <c r="H18" s="164">
        <f t="shared" si="2"/>
        <v>26.5</v>
      </c>
      <c r="I18" s="164">
        <f t="shared" si="3"/>
        <v>0.5</v>
      </c>
      <c r="J18" s="165">
        <v>60</v>
      </c>
    </row>
    <row r="19" spans="1:11" x14ac:dyDescent="0.25">
      <c r="A19" s="166" t="s">
        <v>277</v>
      </c>
      <c r="B19" s="167" t="s">
        <v>202</v>
      </c>
      <c r="C19" s="168">
        <v>45</v>
      </c>
      <c r="D19" s="169">
        <v>22</v>
      </c>
      <c r="E19" s="170">
        <v>64</v>
      </c>
      <c r="F19" s="171">
        <f t="shared" si="1"/>
        <v>131</v>
      </c>
      <c r="G19" s="163">
        <v>45</v>
      </c>
      <c r="H19" s="164">
        <f t="shared" si="2"/>
        <v>54.5</v>
      </c>
      <c r="I19" s="164">
        <f t="shared" si="3"/>
        <v>0.5</v>
      </c>
      <c r="J19" s="165">
        <v>100</v>
      </c>
    </row>
    <row r="20" spans="1:11" ht="15.75" thickBot="1" x14ac:dyDescent="0.3">
      <c r="A20" s="175" t="s">
        <v>278</v>
      </c>
      <c r="B20" s="167" t="s">
        <v>202</v>
      </c>
      <c r="C20" s="151"/>
      <c r="D20" s="176"/>
      <c r="E20" s="177"/>
      <c r="F20" s="178"/>
      <c r="G20" s="179">
        <f>(J20/3)*2</f>
        <v>66.666666666666671</v>
      </c>
      <c r="H20" s="164">
        <f t="shared" si="2"/>
        <v>33.333333333333336</v>
      </c>
      <c r="I20" s="180">
        <f t="shared" si="3"/>
        <v>0</v>
      </c>
      <c r="J20" s="181">
        <v>100</v>
      </c>
    </row>
    <row r="21" spans="1:11" x14ac:dyDescent="0.25">
      <c r="A21" s="182" t="s">
        <v>196</v>
      </c>
      <c r="B21" s="167" t="s">
        <v>202</v>
      </c>
      <c r="C21" s="183">
        <v>77</v>
      </c>
      <c r="D21" s="160">
        <v>38</v>
      </c>
      <c r="E21" s="161">
        <v>31</v>
      </c>
      <c r="F21" s="162">
        <f t="shared" si="1"/>
        <v>146</v>
      </c>
      <c r="G21" s="184">
        <v>99</v>
      </c>
      <c r="H21" s="164">
        <f t="shared" si="2"/>
        <v>65</v>
      </c>
      <c r="I21" s="185">
        <f t="shared" si="3"/>
        <v>1</v>
      </c>
      <c r="J21" s="186">
        <v>165</v>
      </c>
      <c r="K21">
        <v>165</v>
      </c>
    </row>
    <row r="22" spans="1:11" x14ac:dyDescent="0.25">
      <c r="A22" s="187" t="s">
        <v>279</v>
      </c>
      <c r="B22" s="167" t="s">
        <v>202</v>
      </c>
      <c r="C22" s="188">
        <v>77</v>
      </c>
      <c r="D22" s="169">
        <v>38</v>
      </c>
      <c r="E22" s="170">
        <v>31</v>
      </c>
      <c r="F22" s="171">
        <f t="shared" si="1"/>
        <v>146</v>
      </c>
      <c r="G22" s="163">
        <v>99</v>
      </c>
      <c r="H22" s="164">
        <f t="shared" si="2"/>
        <v>65</v>
      </c>
      <c r="I22" s="164">
        <f t="shared" si="3"/>
        <v>1</v>
      </c>
      <c r="J22" s="165">
        <v>165</v>
      </c>
      <c r="K22">
        <v>165</v>
      </c>
    </row>
    <row r="23" spans="1:11" x14ac:dyDescent="0.25">
      <c r="A23" s="187" t="s">
        <v>280</v>
      </c>
      <c r="B23" s="167" t="s">
        <v>202</v>
      </c>
      <c r="C23" s="188">
        <v>39</v>
      </c>
      <c r="D23" s="169">
        <v>20</v>
      </c>
      <c r="E23" s="170">
        <v>20</v>
      </c>
      <c r="F23" s="171">
        <f t="shared" si="1"/>
        <v>79</v>
      </c>
      <c r="G23" s="163">
        <v>33</v>
      </c>
      <c r="H23" s="164">
        <f t="shared" si="2"/>
        <v>26.5</v>
      </c>
      <c r="I23" s="164">
        <f t="shared" si="3"/>
        <v>0.5</v>
      </c>
      <c r="J23" s="165">
        <v>60</v>
      </c>
    </row>
    <row r="24" spans="1:11" x14ac:dyDescent="0.25">
      <c r="A24" s="187" t="s">
        <v>281</v>
      </c>
      <c r="B24" s="167" t="s">
        <v>206</v>
      </c>
      <c r="C24" s="188">
        <v>21</v>
      </c>
      <c r="D24" s="169">
        <v>10</v>
      </c>
      <c r="E24" s="170">
        <v>9</v>
      </c>
      <c r="F24" s="171">
        <f t="shared" si="1"/>
        <v>40</v>
      </c>
      <c r="G24" s="173">
        <v>32</v>
      </c>
      <c r="H24" s="174">
        <v>0</v>
      </c>
      <c r="I24" s="164">
        <v>0</v>
      </c>
      <c r="J24" s="172">
        <v>30</v>
      </c>
    </row>
    <row r="25" spans="1:11" x14ac:dyDescent="0.25">
      <c r="A25" s="187" t="s">
        <v>282</v>
      </c>
      <c r="B25" s="167" t="s">
        <v>208</v>
      </c>
      <c r="C25" s="188">
        <v>21</v>
      </c>
      <c r="D25" s="169">
        <v>10</v>
      </c>
      <c r="E25" s="170">
        <v>9</v>
      </c>
      <c r="F25" s="171">
        <f t="shared" si="1"/>
        <v>40</v>
      </c>
      <c r="G25" s="173">
        <v>32</v>
      </c>
      <c r="H25" s="174">
        <v>0</v>
      </c>
      <c r="I25" s="164">
        <v>0</v>
      </c>
      <c r="J25" s="172">
        <v>30</v>
      </c>
    </row>
    <row r="26" spans="1:11" x14ac:dyDescent="0.25">
      <c r="A26" s="187" t="s">
        <v>283</v>
      </c>
      <c r="B26" s="167" t="s">
        <v>202</v>
      </c>
      <c r="C26" s="188">
        <v>45</v>
      </c>
      <c r="D26" s="169">
        <v>22</v>
      </c>
      <c r="E26" s="170">
        <v>64</v>
      </c>
      <c r="F26" s="171">
        <f t="shared" si="1"/>
        <v>131</v>
      </c>
      <c r="G26" s="163">
        <v>45</v>
      </c>
      <c r="H26" s="164">
        <f t="shared" si="2"/>
        <v>54.5</v>
      </c>
      <c r="I26" s="164">
        <f t="shared" si="3"/>
        <v>0.5</v>
      </c>
      <c r="J26" s="165">
        <v>100</v>
      </c>
    </row>
    <row r="27" spans="1:11" ht="15.75" thickBot="1" x14ac:dyDescent="0.3">
      <c r="A27" s="189" t="s">
        <v>284</v>
      </c>
      <c r="B27" s="167" t="s">
        <v>207</v>
      </c>
      <c r="C27" s="190">
        <v>21</v>
      </c>
      <c r="D27" s="191">
        <v>10</v>
      </c>
      <c r="E27" s="192">
        <v>9</v>
      </c>
      <c r="F27" s="193">
        <f t="shared" si="1"/>
        <v>40</v>
      </c>
      <c r="G27" s="173">
        <v>32</v>
      </c>
      <c r="H27" s="174">
        <v>0</v>
      </c>
      <c r="I27" s="164">
        <v>0</v>
      </c>
      <c r="J27" s="172">
        <v>30</v>
      </c>
    </row>
    <row r="28" spans="1:11" ht="15.75" thickBot="1" x14ac:dyDescent="0.3">
      <c r="A28" s="194" t="s">
        <v>285</v>
      </c>
      <c r="B28" s="167" t="s">
        <v>202</v>
      </c>
      <c r="C28" s="195">
        <v>39</v>
      </c>
      <c r="D28" s="196">
        <v>20</v>
      </c>
      <c r="E28" s="197">
        <v>20</v>
      </c>
      <c r="F28" s="198">
        <f t="shared" si="1"/>
        <v>79</v>
      </c>
      <c r="G28" s="199">
        <v>33</v>
      </c>
      <c r="H28" s="164">
        <f t="shared" si="2"/>
        <v>26.5</v>
      </c>
      <c r="I28" s="200">
        <f t="shared" si="3"/>
        <v>0.5</v>
      </c>
      <c r="J28" s="201">
        <v>60</v>
      </c>
    </row>
    <row r="29" spans="1:11" x14ac:dyDescent="0.25">
      <c r="J29">
        <f>SUM(J3:J28)</f>
        <v>2560</v>
      </c>
      <c r="K29">
        <f>SUM(K3:K28)</f>
        <v>990</v>
      </c>
    </row>
  </sheetData>
  <mergeCells count="2">
    <mergeCell ref="C1:F1"/>
    <mergeCell ref="G1:J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Bovinos beneficio</vt:lpstr>
      <vt:lpstr>bovinos granjas</vt:lpstr>
      <vt:lpstr>Hoja1</vt:lpstr>
      <vt:lpstr>'Bovinos beneficio'!Área_de_impresión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cdelahoze</dc:creator>
  <cp:lastModifiedBy>Gigiola Marcela Romero Vargas</cp:lastModifiedBy>
  <cp:lastPrinted>2016-02-08T17:32:28Z</cp:lastPrinted>
  <dcterms:created xsi:type="dcterms:W3CDTF">2015-01-23T13:14:34Z</dcterms:created>
  <dcterms:modified xsi:type="dcterms:W3CDTF">2018-09-27T20:45:18Z</dcterms:modified>
</cp:coreProperties>
</file>